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aZgs6fPP6904A9d5GkxWjZyMov1MDB6QS7K2yDIAfBM="/>
    </ext>
  </extLst>
</workbook>
</file>

<file path=xl/sharedStrings.xml><?xml version="1.0" encoding="utf-8"?>
<sst xmlns="http://schemas.openxmlformats.org/spreadsheetml/2006/main" count="60" uniqueCount="46">
  <si>
    <t>Faktura Områdesbaserad vård och omsorg i hemmet</t>
  </si>
  <si>
    <t>Avtalsområde:_________________________________</t>
  </si>
  <si>
    <t>Månad : ________________________</t>
  </si>
  <si>
    <t>FYLL I BELOPP</t>
  </si>
  <si>
    <t xml:space="preserve"> ERSÄTTNING</t>
  </si>
  <si>
    <t>Ersättning enligt avtal</t>
  </si>
  <si>
    <t>Ersättning för uppdraget/ helhetsansvaret</t>
  </si>
  <si>
    <t>Ersättning för tjänster avseende biståndsbedömda trygghetsboende, kategori A</t>
  </si>
  <si>
    <t>Ersättning för tjänster avseende biståndsbedömda trygghetsboende, kategori B</t>
  </si>
  <si>
    <t xml:space="preserve">Belopp att debitera </t>
  </si>
  <si>
    <t>Ersättning vårdboende</t>
  </si>
  <si>
    <t>Antal vårddygn</t>
  </si>
  <si>
    <t>Antal vårddygn för perioden</t>
  </si>
  <si>
    <t xml:space="preserve">FYLL I UPPGIFTER - ORB </t>
  </si>
  <si>
    <t xml:space="preserve">FYLL I UPPGIFTER - TB </t>
  </si>
  <si>
    <t>Ersättning hemtjänstinsatser</t>
  </si>
  <si>
    <t>Antal timmar</t>
  </si>
  <si>
    <t>Antal utförda timmar dag/ kväll - TÄTORT</t>
  </si>
  <si>
    <t>Antal utförda timmar dag/ kväll -LANDSBYGD</t>
  </si>
  <si>
    <t>Belopp att debitera för DAG/ KVÄLL</t>
  </si>
  <si>
    <t xml:space="preserve">Utförda nattimmar -TÄTORT
</t>
  </si>
  <si>
    <t xml:space="preserve">Utförda nattimmar -LANDSBYGD
</t>
  </si>
  <si>
    <t>Belopp att debitera NATT</t>
  </si>
  <si>
    <t>Belopp att debitera hemtjänstinsatser</t>
  </si>
  <si>
    <t>Ersättning hemsjukvård (SSK)</t>
  </si>
  <si>
    <t>Antal utförda timmar dag - TÄTORT</t>
  </si>
  <si>
    <t>Antal utförda timmar dag - LANDSBYGD</t>
  </si>
  <si>
    <t xml:space="preserve">Belopp att debitera för DAG </t>
  </si>
  <si>
    <t>Antal utförda timmar jour - TÄTORT</t>
  </si>
  <si>
    <t>Antal utförda timmar jour - LANDSBYGD</t>
  </si>
  <si>
    <t>Belopp att debitera JOUR</t>
  </si>
  <si>
    <t>Ersättning rehab (AT/ FT)</t>
  </si>
  <si>
    <t>Ersättning - övriga insatser</t>
  </si>
  <si>
    <t>Antal lunch / lunchlåda *</t>
  </si>
  <si>
    <t>Antal lunchlåda endast varmrätt *</t>
  </si>
  <si>
    <t>Antal leverans lunchlåda</t>
  </si>
  <si>
    <t>-</t>
  </si>
  <si>
    <t>Antal installation larm</t>
  </si>
  <si>
    <t>Antal ansvar för trygghetslarm</t>
  </si>
  <si>
    <t>Justerad tid som ej kan regleras i systemet *</t>
  </si>
  <si>
    <t>Ersättningsnivå per timme</t>
  </si>
  <si>
    <t>Belopp att debitera övrig tid</t>
  </si>
  <si>
    <t xml:space="preserve">* Moms 12% </t>
  </si>
  <si>
    <t>Totalt belopp att fakturera för perioden</t>
  </si>
  <si>
    <t xml:space="preserve">* Förklaring till justerad tid
</t>
  </si>
  <si>
    <t>Vård- och omsorgsförvaltningen, 2025-04-16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</si>
</sst>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r&quot;;[Red]\-#,##0.00\ &quot;kr&quot;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FF0000"/>
      <name val="Calibri"/>
    </font>
    <font>
      <b/>
      <sz val="12.0"/>
      <color theme="1"/>
      <name val="Arial"/>
    </font>
    <font/>
    <font>
      <b/>
      <u/>
      <sz val="10.0"/>
      <color rgb="FFFF0000"/>
      <name val="Arial"/>
    </font>
    <font>
      <b/>
      <u/>
      <sz val="10.0"/>
      <color rgb="FFFF0000"/>
      <name val="Arial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40">
    <border/>
    <border>
      <left/>
      <right style="medium">
        <color rgb="FFFF0000"/>
      </right>
      <top/>
      <bottom/>
    </border>
    <border>
      <right style="medium">
        <color rgb="FFFF0000"/>
      </right>
    </border>
    <border>
      <left/>
      <right/>
      <top/>
      <bottom/>
    </border>
    <border>
      <left style="medium">
        <color rgb="FFFF0000"/>
      </left>
      <bottom style="dotted">
        <color rgb="FF000000"/>
      </bottom>
    </border>
    <border>
      <right style="medium">
        <color rgb="FFFF0000"/>
      </right>
      <bottom style="dotted">
        <color rgb="FF000000"/>
      </bottom>
    </border>
    <border>
      <bottom style="dotted">
        <color rgb="FF000000"/>
      </bottom>
    </border>
    <border>
      <left/>
      <right style="medium">
        <color rgb="FFFF0000"/>
      </right>
      <top/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FF0000"/>
      </right>
      <top style="medium">
        <color rgb="FF000000"/>
      </top>
      <bottom/>
    </border>
    <border>
      <top style="medium">
        <color rgb="FF000000"/>
      </top>
    </border>
    <border>
      <right style="medium">
        <color rgb="FFFF0000"/>
      </right>
      <top style="medium">
        <color rgb="FF000000"/>
      </top>
    </border>
    <border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dotted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rgb="FF000000"/>
      </bottom>
    </border>
    <border>
      <left/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/>
      <bottom/>
    </border>
    <border>
      <left/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thin">
        <color rgb="FF000000"/>
      </bottom>
    </border>
    <border>
      <left/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</border>
    <border>
      <left/>
      <right style="medium">
        <color rgb="FFFF0000"/>
      </right>
      <top/>
      <bottom style="medium">
        <color rgb="FFFF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1" fillId="2" fontId="4" numFmtId="0" xfId="0" applyAlignment="1" applyBorder="1" applyFill="1" applyFont="1">
      <alignment shrinkToFit="0" wrapText="1"/>
    </xf>
    <xf borderId="2" fillId="0" fontId="4" numFmtId="0" xfId="0" applyAlignment="1" applyBorder="1" applyFont="1">
      <alignment shrinkToFit="0" wrapText="1"/>
    </xf>
    <xf borderId="3" fillId="3" fontId="4" numFmtId="0" xfId="0" applyAlignment="1" applyBorder="1" applyFill="1" applyFont="1">
      <alignment shrinkToFit="0" wrapText="1"/>
    </xf>
    <xf borderId="3" fillId="2" fontId="4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0" fillId="0" fontId="4" numFmtId="0" xfId="0" applyAlignment="1" applyFont="1">
      <alignment readingOrder="0" shrinkToFit="0" wrapText="1"/>
    </xf>
    <xf borderId="4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3" fillId="2" fontId="4" numFmtId="2" xfId="0" applyAlignment="1" applyBorder="1" applyFont="1" applyNumberFormat="1">
      <alignment horizontal="right" shrinkToFit="0" vertical="center" wrapText="1"/>
    </xf>
    <xf borderId="6" fillId="0" fontId="4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3" fillId="3" fontId="4" numFmtId="0" xfId="0" applyAlignment="1" applyBorder="1" applyFont="1">
      <alignment horizontal="center" shrinkToFit="0" vertical="top" wrapText="1"/>
    </xf>
    <xf borderId="7" fillId="2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readingOrder="0" shrinkToFit="0" vertical="top" wrapText="1"/>
    </xf>
    <xf borderId="9" fillId="0" fontId="7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1" fillId="2" fontId="4" numFmtId="2" xfId="0" applyAlignment="1" applyBorder="1" applyFont="1" applyNumberFormat="1">
      <alignment horizontal="right" shrinkToFit="0" vertical="center" wrapText="1"/>
    </xf>
    <xf borderId="12" fillId="2" fontId="3" numFmtId="0" xfId="0" applyAlignment="1" applyBorder="1" applyFont="1">
      <alignment shrinkToFit="0" wrapText="1"/>
    </xf>
    <xf borderId="13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shrinkToFit="0" wrapText="1"/>
    </xf>
    <xf borderId="3" fillId="2" fontId="3" numFmtId="164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shrinkToFit="0" wrapText="1"/>
    </xf>
    <xf borderId="0" fillId="0" fontId="3" numFmtId="164" xfId="0" applyAlignment="1" applyFont="1" applyNumberFormat="1">
      <alignment horizontal="right" shrinkToFit="0" wrapText="1"/>
    </xf>
    <xf borderId="1" fillId="4" fontId="6" numFmtId="0" xfId="0" applyAlignment="1" applyBorder="1" applyFill="1" applyFont="1">
      <alignment shrinkToFit="0" wrapText="1"/>
    </xf>
    <xf borderId="0" fillId="0" fontId="3" numFmtId="0" xfId="0" applyAlignment="1" applyFont="1">
      <alignment horizontal="center" shrinkToFit="0" wrapText="1"/>
    </xf>
    <xf borderId="2" fillId="0" fontId="7" numFmtId="0" xfId="0" applyBorder="1" applyFont="1"/>
    <xf borderId="3" fillId="3" fontId="3" numFmtId="0" xfId="0" applyAlignment="1" applyBorder="1" applyFont="1">
      <alignment horizontal="center" shrinkToFit="0" wrapText="1"/>
    </xf>
    <xf borderId="3" fillId="4" fontId="3" numFmtId="164" xfId="0" applyAlignment="1" applyBorder="1" applyFont="1" applyNumberFormat="1">
      <alignment horizontal="right" shrinkToFit="0" wrapText="1"/>
    </xf>
    <xf borderId="1" fillId="4" fontId="4" numFmtId="0" xfId="0" applyAlignment="1" applyBorder="1" applyFont="1">
      <alignment shrinkToFit="0" wrapText="1"/>
    </xf>
    <xf borderId="6" fillId="0" fontId="4" numFmtId="0" xfId="0" applyAlignment="1" applyBorder="1" applyFont="1">
      <alignment horizontal="center" readingOrder="0" shrinkToFit="0" vertical="top" wrapText="1"/>
    </xf>
    <xf borderId="3" fillId="4" fontId="4" numFmtId="2" xfId="0" applyAlignment="1" applyBorder="1" applyFont="1" applyNumberFormat="1">
      <alignment horizontal="right" shrinkToFit="0" wrapText="1"/>
    </xf>
    <xf borderId="1" fillId="4" fontId="3" numFmtId="0" xfId="0" applyAlignment="1" applyBorder="1" applyFont="1">
      <alignment shrinkToFit="0" wrapText="1"/>
    </xf>
    <xf borderId="10" fillId="3" fontId="4" numFmtId="0" xfId="0" applyAlignment="1" applyBorder="1" applyFont="1">
      <alignment shrinkToFit="0" wrapText="1"/>
    </xf>
    <xf borderId="11" fillId="3" fontId="4" numFmtId="0" xfId="0" applyAlignment="1" applyBorder="1" applyFont="1">
      <alignment shrinkToFit="0" wrapText="1"/>
    </xf>
    <xf borderId="11" fillId="4" fontId="3" numFmtId="164" xfId="0" applyAlignment="1" applyBorder="1" applyFont="1" applyNumberFormat="1">
      <alignment horizontal="right" shrinkToFit="0" wrapText="1"/>
    </xf>
    <xf borderId="12" fillId="4" fontId="3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2" fillId="0" fontId="9" numFmtId="0" xfId="0" applyAlignment="1" applyBorder="1" applyFont="1">
      <alignment shrinkToFit="0" wrapText="1"/>
    </xf>
    <xf borderId="3" fillId="3" fontId="3" numFmtId="0" xfId="0" applyAlignment="1" applyBorder="1" applyFont="1">
      <alignment shrinkToFit="0" wrapText="1"/>
    </xf>
    <xf borderId="3" fillId="4" fontId="4" numFmtId="0" xfId="0" applyAlignment="1" applyBorder="1" applyFont="1">
      <alignment shrinkToFit="0" wrapText="1"/>
    </xf>
    <xf borderId="1" fillId="4" fontId="1" numFmtId="0" xfId="0" applyBorder="1" applyFont="1"/>
    <xf borderId="2" fillId="0" fontId="1" numFmtId="0" xfId="0" applyBorder="1" applyFont="1"/>
    <xf borderId="3" fillId="3" fontId="1" numFmtId="0" xfId="0" applyBorder="1" applyFont="1"/>
    <xf borderId="1" fillId="4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shrinkToFit="0" vertical="top" wrapText="1"/>
    </xf>
    <xf borderId="3" fillId="3" fontId="4" numFmtId="0" xfId="0" applyAlignment="1" applyBorder="1" applyFont="1">
      <alignment shrinkToFit="0" vertical="top" wrapText="1"/>
    </xf>
    <xf borderId="3" fillId="4" fontId="4" numFmtId="2" xfId="0" applyAlignment="1" applyBorder="1" applyFont="1" applyNumberFormat="1">
      <alignment horizontal="right" shrinkToFit="0" vertical="top" wrapText="1"/>
    </xf>
    <xf borderId="7" fillId="4" fontId="4" numFmtId="0" xfId="0" applyAlignment="1" applyBorder="1" applyFont="1">
      <alignment shrinkToFit="0" vertical="top" wrapText="1"/>
    </xf>
    <xf borderId="15" fillId="0" fontId="4" numFmtId="0" xfId="0" applyAlignment="1" applyBorder="1" applyFont="1">
      <alignment readingOrder="0" shrinkToFit="0" vertical="top" wrapText="1"/>
    </xf>
    <xf borderId="15" fillId="0" fontId="4" numFmtId="0" xfId="0" applyAlignment="1" applyBorder="1" applyFont="1">
      <alignment shrinkToFit="0" vertical="top" wrapText="1"/>
    </xf>
    <xf borderId="11" fillId="3" fontId="4" numFmtId="0" xfId="0" applyAlignment="1" applyBorder="1" applyFont="1">
      <alignment shrinkToFit="0" vertical="top" wrapText="1"/>
    </xf>
    <xf borderId="11" fillId="4" fontId="4" numFmtId="2" xfId="0" applyAlignment="1" applyBorder="1" applyFont="1" applyNumberFormat="1">
      <alignment horizontal="right" shrinkToFit="0" vertical="top" wrapText="1"/>
    </xf>
    <xf borderId="1" fillId="4" fontId="3" numFmtId="0" xfId="0" applyAlignment="1" applyBorder="1" applyFont="1">
      <alignment shrinkToFit="0" vertical="top" wrapText="1"/>
    </xf>
    <xf borderId="3" fillId="4" fontId="3" numFmtId="164" xfId="0" applyAlignment="1" applyBorder="1" applyFont="1" applyNumberFormat="1">
      <alignment horizontal="right" shrinkToFit="0" vertical="top" wrapText="1"/>
    </xf>
    <xf borderId="2" fillId="0" fontId="4" numFmtId="0" xfId="0" applyAlignment="1" applyBorder="1" applyFont="1">
      <alignment readingOrder="0" shrinkToFit="0" vertical="top" wrapText="1"/>
    </xf>
    <xf borderId="2" fillId="0" fontId="4" numFmtId="0" xfId="0" applyAlignment="1" applyBorder="1" applyFont="1">
      <alignment shrinkToFit="0" vertical="top" wrapText="1"/>
    </xf>
    <xf borderId="1" fillId="2" fontId="6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3" fillId="3" fontId="3" numFmtId="0" xfId="0" applyAlignment="1" applyBorder="1" applyFont="1">
      <alignment shrinkToFit="0" vertical="top" wrapText="1"/>
    </xf>
    <xf borderId="3" fillId="2" fontId="4" numFmtId="0" xfId="0" applyAlignment="1" applyBorder="1" applyFont="1">
      <alignment shrinkToFit="0" vertical="top" wrapText="1"/>
    </xf>
    <xf borderId="0" fillId="0" fontId="1" numFmtId="0" xfId="0" applyAlignment="1" applyFont="1">
      <alignment vertical="top"/>
    </xf>
    <xf borderId="1" fillId="2" fontId="4" numFmtId="0" xfId="0" applyAlignment="1" applyBorder="1" applyFont="1">
      <alignment shrinkToFit="0" vertical="top" wrapText="1"/>
    </xf>
    <xf borderId="3" fillId="2" fontId="4" numFmtId="2" xfId="0" applyAlignment="1" applyBorder="1" applyFont="1" applyNumberFormat="1">
      <alignment horizontal="right" shrinkToFit="0" vertical="top" wrapText="1"/>
    </xf>
    <xf borderId="7" fillId="2" fontId="4" numFmtId="0" xfId="0" applyAlignment="1" applyBorder="1" applyFont="1">
      <alignment shrinkToFit="0" vertical="top" wrapText="1"/>
    </xf>
    <xf borderId="16" fillId="0" fontId="4" numFmtId="0" xfId="0" applyAlignment="1" applyBorder="1" applyFont="1">
      <alignment shrinkToFit="0" vertical="top" wrapText="1"/>
    </xf>
    <xf borderId="11" fillId="2" fontId="4" numFmtId="2" xfId="0" applyAlignment="1" applyBorder="1" applyFont="1" applyNumberFormat="1">
      <alignment horizontal="right" shrinkToFit="0" vertical="top" wrapText="1"/>
    </xf>
    <xf borderId="12" fillId="2" fontId="3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17" fillId="0" fontId="4" numFmtId="0" xfId="0" applyAlignment="1" applyBorder="1" applyFont="1">
      <alignment shrinkToFit="0" vertical="top" wrapText="1"/>
    </xf>
    <xf borderId="3" fillId="2" fontId="3" numFmtId="164" xfId="0" applyAlignment="1" applyBorder="1" applyFont="1" applyNumberFormat="1">
      <alignment horizontal="right" shrinkToFit="0" vertical="top" wrapText="1"/>
    </xf>
    <xf borderId="18" fillId="0" fontId="4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right" shrinkToFit="0" vertical="top" wrapText="1"/>
    </xf>
    <xf borderId="17" fillId="0" fontId="3" numFmtId="0" xfId="0" applyAlignment="1" applyBorder="1" applyFont="1">
      <alignment shrinkToFit="0" wrapText="1"/>
    </xf>
    <xf borderId="17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readingOrder="0" shrinkToFit="0" wrapText="1"/>
    </xf>
    <xf borderId="18" fillId="0" fontId="4" numFmtId="0" xfId="0" applyAlignment="1" applyBorder="1" applyFont="1">
      <alignment shrinkToFit="0" wrapText="1"/>
    </xf>
    <xf borderId="20" fillId="5" fontId="4" numFmtId="0" xfId="0" applyAlignment="1" applyBorder="1" applyFill="1" applyFont="1">
      <alignment shrinkToFit="0" wrapText="1"/>
    </xf>
    <xf borderId="21" fillId="5" fontId="4" numFmtId="0" xfId="0" applyAlignment="1" applyBorder="1" applyFont="1">
      <alignment shrinkToFit="0" wrapText="1"/>
    </xf>
    <xf borderId="22" fillId="5" fontId="4" numFmtId="0" xfId="0" applyAlignment="1" applyBorder="1" applyFont="1">
      <alignment shrinkToFit="0" wrapText="1"/>
    </xf>
    <xf borderId="23" fillId="5" fontId="4" numFmtId="0" xfId="0" applyAlignment="1" applyBorder="1" applyFont="1">
      <alignment shrinkToFit="0" wrapText="1"/>
    </xf>
    <xf borderId="24" fillId="5" fontId="4" numFmtId="0" xfId="0" applyAlignment="1" applyBorder="1" applyFont="1">
      <alignment shrinkToFit="0" wrapText="1"/>
    </xf>
    <xf borderId="25" fillId="5" fontId="4" numFmtId="0" xfId="0" applyAlignment="1" applyBorder="1" applyFont="1">
      <alignment shrinkToFit="0" wrapText="1"/>
    </xf>
    <xf borderId="1" fillId="5" fontId="4" numFmtId="0" xfId="0" applyAlignment="1" applyBorder="1" applyFont="1">
      <alignment shrinkToFit="0" wrapText="1"/>
    </xf>
    <xf borderId="26" fillId="5" fontId="3" numFmtId="0" xfId="0" applyAlignment="1" applyBorder="1" applyFont="1">
      <alignment shrinkToFit="0" wrapText="1"/>
    </xf>
    <xf borderId="27" fillId="5" fontId="4" numFmtId="0" xfId="0" applyAlignment="1" applyBorder="1" applyFont="1">
      <alignment shrinkToFit="0" wrapText="1"/>
    </xf>
    <xf borderId="28" fillId="5" fontId="4" numFmtId="0" xfId="0" applyAlignment="1" applyBorder="1" applyFont="1">
      <alignment shrinkToFit="0" wrapText="1"/>
    </xf>
    <xf borderId="28" fillId="5" fontId="3" numFmtId="164" xfId="0" applyAlignment="1" applyBorder="1" applyFont="1" applyNumberFormat="1">
      <alignment horizontal="right" shrinkToFit="0" wrapText="1"/>
    </xf>
    <xf borderId="29" fillId="5" fontId="4" numFmtId="0" xfId="0" applyAlignment="1" applyBorder="1" applyFont="1">
      <alignment shrinkToFit="0" wrapText="1"/>
    </xf>
    <xf borderId="30" fillId="5" fontId="3" numFmtId="0" xfId="0" applyAlignment="1" applyBorder="1" applyFont="1">
      <alignment shrinkToFit="0" wrapText="1"/>
    </xf>
    <xf borderId="31" fillId="5" fontId="4" numFmtId="0" xfId="0" applyAlignment="1" applyBorder="1" applyFont="1">
      <alignment shrinkToFit="0" wrapText="1"/>
    </xf>
    <xf borderId="32" fillId="5" fontId="4" numFmtId="0" xfId="0" applyAlignment="1" applyBorder="1" applyFont="1">
      <alignment shrinkToFit="0" wrapText="1"/>
    </xf>
    <xf borderId="32" fillId="5" fontId="3" numFmtId="164" xfId="0" applyAlignment="1" applyBorder="1" applyFont="1" applyNumberFormat="1">
      <alignment horizontal="right" shrinkToFit="0" wrapText="1"/>
    </xf>
    <xf borderId="3" fillId="3" fontId="6" numFmtId="0" xfId="0" applyAlignment="1" applyBorder="1" applyFont="1">
      <alignment shrinkToFit="0" wrapText="1"/>
    </xf>
    <xf borderId="3" fillId="3" fontId="6" numFmtId="164" xfId="0" applyAlignment="1" applyBorder="1" applyFont="1" applyNumberFormat="1">
      <alignment horizontal="right" shrinkToFit="0" wrapText="1"/>
    </xf>
    <xf borderId="33" fillId="3" fontId="6" numFmtId="0" xfId="0" applyAlignment="1" applyBorder="1" applyFont="1">
      <alignment shrinkToFit="0" wrapText="1"/>
    </xf>
    <xf borderId="34" fillId="3" fontId="6" numFmtId="164" xfId="0" applyAlignment="1" applyBorder="1" applyFont="1" applyNumberFormat="1">
      <alignment horizontal="right" shrinkToFit="0" wrapText="1"/>
    </xf>
    <xf borderId="35" fillId="0" fontId="4" numFmtId="0" xfId="0" applyAlignment="1" applyBorder="1" applyFont="1">
      <alignment shrinkToFit="0" vertical="top" wrapText="1"/>
    </xf>
    <xf borderId="36" fillId="0" fontId="4" numFmtId="0" xfId="0" applyAlignment="1" applyBorder="1" applyFont="1">
      <alignment shrinkToFit="0" vertical="top" wrapText="1"/>
    </xf>
    <xf borderId="36" fillId="0" fontId="7" numFmtId="0" xfId="0" applyBorder="1" applyFont="1"/>
    <xf borderId="37" fillId="0" fontId="4" numFmtId="0" xfId="0" applyAlignment="1" applyBorder="1" applyFont="1">
      <alignment shrinkToFit="0" vertical="top" wrapText="1"/>
    </xf>
    <xf borderId="38" fillId="0" fontId="7" numFmtId="0" xfId="0" applyBorder="1" applyFont="1"/>
    <xf borderId="39" fillId="0" fontId="7" numFmtId="0" xfId="0" applyBorder="1" applyFont="1"/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9775" cy="619125"/>
    <xdr:sp>
      <xdr:nvSpPr>
        <xdr:cNvPr descr="data:image/png;base64,iVBORw0KGgoAAAANSUhEUgAABkAAAAHCCAYAAAC30wX6AAAAAXNSR0IArs4c6QAAIABJREFUeF7s3Qm8V3P+x/GPtG8qlUZRFBEj2kiWZC+lhIjsomSNhEQJRU2ElDZbGsQkIYw9ZV+GRI0tSyNEJSlq/o/3mf9N3e69v7Of8zv39X08esxj3O/6/J7fdj7n+/1uYWb/NRICCCCAAAIIIIAAAggggAACCCCAAAIIIIAAAgggkCGBLQiAZGg2GQoCCCCAAAIIIIAAAggggAACCCCAAAIIIIAAAgg4AgRAuBA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gggAACCCCAAAIIIIAAAggggAACCCCAAAIIZE6AAEjmppQBIYAAAggggAACCCCAAAIIIIAAAggggAACCCCAAAEQrgEEEEAAAQQQQAABBBBAAAEEEEAAAQQQQAABBBDInAABkMxNKQNCAAEEEEAAAQQQQAABBBBAAAEEEEAAAQQQQAABAiBcAwgggAACCCCAAAIIIIAAAggggAACCCCAAAIIIJA5AQIgmZtSBoQAAggggAACCCCAAAIIIIAAAggggAACCCCAAAIEQLgGEEAAAQQQQAABBBBAAAEEEEAAAQQQQAABBBBAIHMCBEAyN6UMCAEEEEAAAQQQQAABBBBAAAEEEEAAAQQQQAABBAiAcA0ggAACCCCAAAIIIIAAAggggAACCCCAAAIIIIBA5gQIgGRuShkQAggggAACCCCAAAIIIIAAAggggAACCCCAAAIIEADhGkAAAQQQQAABBBBAAAEEEEAAAQQQQAABBBBAAIHMCRAAydyUMiAEEEAAAQQQQAABBBBAAAEEEEAAAQQQQAABBBAgAMI1gAACCCCAAAIIIIAAAggggAACCCCAAAIIIIAAApkTIACSuSllQAgggAACCCCAAAIIIIAAAggggAACCCCAAAIIIEAAhGsAAQQQQAABBBBAAAEEEEAAAQQQQAABBBBAAAEEMidAACRzU8qAEEAAAQQQQAABBBBAAAEEEEAAAQQQQAABBBBAgAAI1wACCCCAAAIIIIAAAggggAACCCCAAAIIIIAAAghkToAASOamlAEhgAACCCCAAAIIIIAAAggggAACCCCAAAIIIIAAARCuAQQQQAABBBBAAAEEEEAAAQQQQAABBBBAAAEEEMicAAGQzE0pA0IAAQQQQAABBBBAAAEEEEAAAQQQQAABBBBAAAECIFwDCCCAAAIIIIAAAggggAACCCCAAAIIIIAAAgggkDkBAiCZm1IGhAACCCCAAAIIIIAAAggggAACCCCAAAIIIIAAAgRAuAY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kKnHXWWXbAAQfYKaeckmAvaBoBBBBAAAEEEEAAAQQQQAABBBBAAAEEEMieAAGQ7M0pI8oTgbvvvtuOOuoo23rrrW3KlCl2xhln5EnP6SYCCCCAAAIIIIAAAggggAACCCCAAAIIIJB+AQIg6Z8jephBgbvuusvOPvvsTUY2efJk69Onj61duzaDI2ZICCCAAAIIIIAAAggggAACCCCAAAIIIIBAvAIEQOL1prVSLtC7d29r3769nXjiiUVKLF++3AYPHmxjxowp5VIMHwEEEEAAAQQQQAABBBBAAAEEEEAAAQQQCCZAACSYH6URcC1w1VVX2SWXXGK1atUqsczq1att2LBhdsMNN7ium4wIIIAAAggggAACCCCAAAIIIIAAAggggAACmwoQAOGKQCAGgZNPPtkmTZpk5cuXd9XamjVr7Oqrr7abb77ZVX4yIYAAAggggAACCCCAAAIIIIAAAggggAACCBAA4RpISKBLly623Xbb2fr16zfpQZkyZezzzz+3J598MpGeDR8+3BSguOWWW+ynn35yAhVhpcMPP9zatWvnBDP8pJUrV9p+++1n//rXv/wUL7JM586drU6dOnb55ZfbY489ZgMGDAitbi8VtWnTxlq0aGFbbKE47J9J18NXX31lM2fO9FIdeRFAAAEEEEAAAQQQQAABBBBAAAEEEEAAgU0EWAHCBRGbwBtvvGGtW7cusr1vvvnGXn31Vfv9999t2rRp9sQTT8TWrx49ejjBj3r16jltTp061enLnXfeGagPxxxzjI0dO9a22WabQPUsXbrUORz90UcfDVTPueeeawcccIAddNBBG8Z65ZVX2o033hioXq+Fp0yZYhUqVLA99tjDdttttyKLv/baa9a2bVuvVZMfAQQQQAABBBBAAAEEEEAAAQQQQAABBBDYIEAAhIshNoGBAweabrhXq1atxDYXL15sWvnw1FNP2WWXXRZL/7TaQCsjCpKCDsuWLbNdd93VV/sKpmjVhlZahJHUnwkTJtigQYN8VbdgwQLn7JG6detuKP/2229br169TH+LOh144IE2btw409ZezZs3z9kcAZCcRGRAAAEEEEAAAQQQQAABBBBAAAEEEEAAgRwCBEBScInoxvTRRx9t2iKqVatW9t///tcWLlxo//jHP+zhhx823fzOStJKj2233dbVcLQaRP90o7579+72/fffuyrnJ5NWnHTs2HGzor/++qu9/vrr1qFDB0/V/vLLL1alShVPZXJl/uOPP+zDDz+0vfbaK1fWDX9/7rnnbJ999rHKlStvVkZbjnXq1Ml1XX4yPv3007b//vs713RRfSiqTs3zIYccEuq2X376HlaZqlWrOs4nnXSSE/ypWLGiffTRRzZr1izn9a2AHwkBBBBAAAEEEEAAAQQQQAABBBBAAAEEwhcgABK+aZE16gaoth767bffTFsj+V1ZoPMzdONUN8J1oPZ7773nbNmUL+m7777bZBWC134PHTrUttxySxs2bJhjGWb64osvrGHDhsVWOX78eMdbKxmKS0ceeaSzhddWW20VZtc21PXjjz/amWee6ZzdUVyqXbu2yUnbZhWXFEy5//777fTTTw+1nxdeeKEz9iFDhviu99tvv7X69ev7Lh93Qb22dU6LkrY7O/bYY3Ouciquj1r5NGbMGOe1/emnn5quORICCCCAAAIIIIAAAggggAACCCCAAAII+BMgAOLPzXWpe++91/7yl79Yo0aNrEmTJq7Luc2oFRXz5893VkocddRRbosllk8e2nYpaHrzzTfts88+sxNOOCFoVRvK//vf/7bGjRuXWN/y5cudMzNGjBixWT71ZfTo0RvO1witY4UqUhBJgQttEVY4aYsx3YDPtUpEN9fDvB4feOABa9CggbPCoXr16oGG/sMPP4S2dVigjuQorCBUpUqVbIcddgjVsqBZBbs++OADZ4XIqaeeGuVQqBsBBBBAAAEEEEAAAQQQQAABBBBAAIFMChAAiWhazzvvPLviiiucJ8LLli0bUSubVqtgSJkyZeycc86xxx9/PJY2/TSi7ZDCSKpHY9Zh5TfccEPgKnUWxi677JKzHj2lry2uCm/lNWnSJDvjjDNylg8jgwIxNWrU2KSqjz/+2OlTrjNWVOjzzz+3HXfcMXBXtG2YVpu0aNHCtthCbyfBU79+/eyOO+4IXlEENWgVl4I9q1evdgIfcSSt1lmyZIlpO7OwV+zE0X/aQAABBBBAAAEEEEAAAQQQQAABBBBAICkBAiAhyjdr1szZQkn7+od9/oOfbs6bN89Gjhxpjz76qJ/ikZVZt26dE6gJMz344IM2duxYe/nllwNVq5U0bgNWCkLoXAedH3L88ceb+hBn0o14tb/99ts752V42XZr9uzZpu26/KZDDz3UWWVS1EoYv3UWlAsrkBK0HwXle/bsaW3atHG2HtN5Hkkmbft288032+TJk01btpEQQAABBBBAAAEEEEAAAQQQQAABBBBAoHgBAiAhXR06d+HFF1+03XbbLaQaw6vmoYcesk8++cQGDx4cXqUBarrttttMT/mHnX7++WfnzISBAwf6rtrP6pRXXnnF2rZt6zpw4rtzhQpqZcCUKVOsa9eunraMUrly5cr57oa2MNMcegm4uG1MKx0Kr6xxWzbsfFrZsvPOO1uPHj3CrjpwfQp4zZ07t8RzXgI3QgUIIIAAAggggAACCCCAAAIIIIAAAgjkuQABkBAmcNSoUda5c2fbaaedfNWmFRG6mfn11187KyP0/3fffXfbY489fNVXVKFVq1bZokWLTGdEFHV2RGgNuajorLPOsgkTJrjI6T2Lbu5reyfduPaTnn/+eeew+qwnv6ss3n//feeMk7p160ZCpOBVFKtKvHT2sMMOc/qg13OYK7l0pseTTz7pHHCutHbtWtMB6rVq1fLSvU3y6hwSBcBICCCAAAIIIIAAAggggAACCCCAAAIIILC5AAGQgFeFzp7QagY35y4U1ZRu2OvQ6pdeesm0gqEgKfihG7Ha7ibMpECIzs1o2rRpmNV6qksrCHQYepTpyy+/tEMOOcR0sLmXpBvSs2bN8lIk7/LqEHcFwrwmHZwexrkhJbWra+P+++/32rXQ8mulVP369UMNfKhzWpmk66rwtdWqVSt77bXXbMstt/Q9BoIgvukoiAACCCCAAAIIIIAAAggggAACCCCQcQECIAEmWAdm6+aj39UGarpbt242Y8aMYnvRv39/u/rqqyPZbuhvf/ubqf640gknnOBsb6QVM3ElbU91wAEHuG7uqKOOSvUB8q4HUkJGBYZ0oLbb9Pe//925TgtWLrgt5zefVl8ogKXD7eNKgwYNsvPPPz/0lS06U+byyy+30aNHlzgUBSYrV67se7h6TV166aW+y1MQAQQQQAABBBBAAAEEEEAAAQQQQACBLAoQAPE5qxUrVrS3337bdPC536Sb0LoZnSu1a9fOubkZ1lY3L7zwgr377ruxBj+07ZZWtSRxvoOCIO+8845ddNFFuaidrccU1Ip6pUPOjkSYoUuXLq6DPDrX5sADD4ywN0VX/csvvzivr48++sj69u0bW/szZ860xo0bB3pdF3T29ddfN117l112Wc7+Kzh4++2329Zbb50zb1EZ5JTG84d8DYZCCCCAAAIIIIAAAggggAACCCCAAAIIhCRAACQApJ8Dswua09ZMxx9/vBOIcJumT59u3bt3d5t9k3x6El1BCLUb56oPnamhG8rbb7+9r36HVUjjnzRpkqtDo3Uj+rzzzgur6VTVo63W2rdvn7NPWn1x6KGHOnOXZNI5GV999ZU98sgjzkqKOFKbNm2sZ8+ezr86der4alL91dZ2XtIVV1zhrPaqVKmSl2Ib8irI17JlS19lKYQAAggggAACCCCAAAIIIIAAAggggEAWBQiA+JzVFStW+D73Q4d0+11hcO655zpPlLspv379elOQZsyYMXbTTTfZf/7zH5+jdV9M/apZs6ZNnDjRmjdvbn4P23bforecOnz9nnvusVdffbXYgmPHjnUVKPHWcjpy6ywKXUMlpTvuuCPWVRduZHQd61raYYcdnO3gdBh71EmrlRQMUTBDqUyZMjmb1Jk+yq8VHX6Sthvr0aOHn6LOoeoVKlTwVZZCCCCAAAIIIIAAAggggAACCCCAAAIIZFGAAIiPWb3kkktM5xSULVvWc+nFixdbw4YNPZcrXODNN980HaBcXPr444/trbfeMh0qHVfSzfV9993X2UYqzUk30y+44AJny6GikrYh0soVbdmVpbR69WobOXKkDR48uMhhaZu1o48+2vbbb79UD1vng8yePTtnICfMQWj1kK5tnftTXAprBYYOYvdzrpACnjpA/tRTTw1z6NSFAAIIIIAAAggggAACCCCAAAIIIIBA3goQAPExdQsXLrSddtrJc8lFixY5W9SsXLnSc9miCugmfevWra1q1aob/qzAh/7p0Oq40rRp06xp06a21157xdVk4HZ0xsTkyZPtwgsvLLKuefPm2T777BO4nTRV8MYbb9jee+9dZJe0LdqQIUOsSpUqaepyiX3R9nEKFpx44omx9fkf//iHEwQpHAhRX1q0aBFKP+rWrWtz5szx/R7jJ3gSSsepBAEEEEAAAQQQQAABBBBAAAEEEEAAgZQJEADxMSE6cHjXXXf1VFLnGOgwc/1vmEmBDt3I17ZAOix6wYIFpnMe4khnnHGGs6KgevXqtuWWW8bRZKhtaMugVatWWa1atTartzQFQD744APnrA+/Z0+EOikeK1u3bp1pO7qhQ4faLbfc4rG0v+w6FF4BEJ2TokDaqFGj7N577zVtbRdW2m677Zxt2vS/XpKCn17fm7zUT14EEEAAAQQQQAABBBBAAAEEEEAAAQTySYAAiMfZ0koHHSauswjcps8++yzxw6Td9jVXPgVx/vrXv9qtt95q5cuXz5U9L/6uG+g6V+WFF14wrdIpSDozZZtttsmLMeTqpM6meOCBBzbZHkkrXJ555hnfZ9nkajPuv2sLKAVBFNC5++67424+kvY+/fRTV+f9bNz4rFmzrHPnzpH0h0oRQAABBBBAAAEEEEAAAQQQQAABBBDIJwECIB5nSzeRvWy589NPPxW5wsBjs6nIPn36dOfp8mbNmqWiP2F3ovA2Rj/++GNm5m7p0qWbBHNmzpzpbNlUv379sBkTr0+rMl555RX797//7Zz1ku9J49AKHbdpxowZsW6B57Zf5EMAAQQQQAABBBBAAAEEEEAAAQQQQCBuAQIgHsV1c1EHRbtNEyZMsN69e7vNnsp8jz/+uHPGh59zT1I5oBI6pdUDBYefa6XPEUcckW9DKLK/P//8s9WsWdP52/vvv5+5A96LGvSaNWvsiy++sOHDh+f1ipAbbrjBrrjiCtfXIQEQ11RkRAABBBBAAAEEEEAAAQQQQAABBBDIuAABEI8TrEOQu3bt6rqUzia45pprXOdPS0ad6fHyyy9bmzZtrGzZsmnpViz9+P33301Bn+7du9t///vfWNqMupGTTz7ZCYAMGDDA87kSUfct6vq1/ZcCQHXq1Im6qcjq12tx//33d1U/ARBXTGRCAAEEEEAAAQQQQAABBBBAAAEEECgFAgRAPE6ylwCIVhB07NjRYwvJZtcZCq1bt7Z999032Y6koPWpU6faSSedlIKeBO/CfffdZ7169QpeUZ7X8OabbzqHi1988cV5NZJnn33WDjnkEFd9JgDiiolMCCCAAAIIIIAAAggggAACCCCAAAKlQIAAiMdJ9hIAee6551zftPTYjdCzjxw50lq2bGnt27cPvW4qRCBtAi+++KK988471r9//7R1rcj+/POf/7SDDz7YVV8JgLhiIhMCCCCAAAIIIIAAAggggAACCCCAQCkQIADicZKzGAD5/vvvrUqVKlapUiWPGmRHIH8FVq9ebTowXduDPfPMM6keCAGQVE8PnUMAAQQQQAABBBBAAAEEEEAAAQQQSKkAARCPE5OFAMjWW29tnTt3tiFDhtj222/vUYDsCGRPYMWKFTZp0iT75JNPbPz48akbIAGQ1E0JHUIAAQQQQAABBBBAAAEEEEAAAQQQyAMBAiAeJymfAyC1a9e2G2+80XbZZRfbb7/9PI6c7AiUDgGdl6JAyPXXX5+aARMASc1U0BEEEEAAAQQQQAABBBBAAAEEEEAAgTwSIADicbIee+wx69Kli6tSaToDZPbs2da4cWNr0qSJq76TCYHSLPDzzz/bkiVLrFmzZqlgIACSimmgEwgggAACCCCAAAIIIIAAAggggAACeSZAAMTjhA0fPtz69evnnJmRK6UlALJs2TKrWbNmru7ydwTyVmDlypX2zTff2K+//uqc67Fu3TorU6aMlS9f3urUqeM78Ld8+XKrUaNG4i5eAiAK0nbt2jXxPtMBBBBAAAEEEEAAAQQQQAABBBBAAAEEkhYgAOJjBubPn+/qyfC0BED++OMP23LLLT2PdP/997c5c+Z4LldUgTvvvNM5d0Q3potKuslcvXr1UNqiknQLKFCha3KLLfT287+kYIX++ymnnGILFy4MdQBt27a1uXPn+qrzv//9r/Xu3dsmTpzoq3xYhdwGQH7//XfnLJM+ffqE1TT1IIAAAggggAACCCCAAAIIIIAAAgggkLcCBEB8TN2CBQucczRypTQEQHQz9IwzzsjV1SL/fvLJJ9vUqVN9lfVa6IorrrD27dtvCNToxnPFihU5q8QrZIryr1271t566y1nVYaCHfqnw8a7desWay/POussmzBhgu82v/zyS2vUqJHv8mEUdBsAWbRoke28885hNEkdCCCAAAIIIIAAAggggAACCCCAAAII5L0AARAfU/jxxx9b06ZNc5ZMQwDk888/933zNs4ASHGYOoi6bNmytn79eqtataqdeeaZVqlSpZz2ZIhfQKsPFGhQkEMrjnSOxg033BB/Rwq1OHDgQLvxxht990MrUty83n034KKg2wCI3pt23XVXFzWSBQEEEEAAAQQQQAABBBBAAAEEEEAAgewLEADxMcfz5s2zffbZJ2fJpAMgBx10kN1///227bbb5uxrURnSEAApqePjxo2zU0891XTjvVq1ar7GSCF/AqtXrzat0vnkk0+sRYsW/iqJqdStt95qF1xwQaDWnnzySevUqVOgOoIUdhsASUOwJsg4KYsAAggggAACCCCAAAIIIIAAAggggECYAgRAfGpqW59cKxGSDoA8/fTTdthhh/kcoVnaAyAbD+zZZ5+1evXqOdtmNW7ceJPzJXwDUHATAR0I/sUXXzjnd9x000320EMP5YXQlClT7LTTTgvU18cff9y6dOkSqI4ghd0EQBSQmjZtmp2WN6VFAAAgAElEQVR00klBmqIsAggggAACCCCAAAIIIIAAAggggAACmREgAOJzKrXqQFszlZSSDoAoKHDIIYf4HGF+BUAKBqntf/r3729169a1Dh06WJUqVXyPn4L/E/j222/tpZdesvnz55u2JMu3pFVQQYMCP/zwg1122WV29913JzJ8NwGQ3377LWdQNpHO0ygCCCCAAAIIIIAAAggggAACCCCAAAIJCRAA8Qnv5qZqkgEQ3awdMWJEoJUQ+bQCpKhp7Nmzp7NNk1YAVKhQwedMl95i06dPN60iUgBEW0Dla3rwwQft+OOPD9z9wYMH23XXXRe4Hj8VuAmAKChbvnx5P9VTBgEEEEAAAQQQQAABBBBAAAEEEEAAgUwKEADxOa3bbbedLV68uMTSSQZA7rjjDuvbt6/P0f2v2CmnnGL33XdfoDrSUlgW11xzjdWqVSvnyp209DmJfmilw6JFi2zfffdNovlI2pwxY4YdffTRget+5JFH7Nhjjw1cj58K3ARAGjZsmPM9yU/blEEAAQQQQAABBBBAAAEEEEAAAQQQQCBfBQiA+Jw5nTPx+uuv29Zbb11sDUkGQHReQ/Xq1X2O7n/FzjzzTJs8eXKgOtJWWAEdbZPVsmXLtHUt0f6sWLHCFixYYEcddZQpCJKl9MQTT1jHjh1DGdIWW+gtM/7kJgDSpk0be/PNN+PvHC0igAACCCCAAAIIIIAAAggggAACCCCQUgECIAEmRsGB008/vdgadAZHkEPIA3TN2fopaOrTp4+NGzcuaDWpLH/rrbfaMcccYw0aNEhl/+LslA4179evn40fPz7OZmNrS4FInQcTRmrRooW9++67YVTlqY5c5/m88sordsABB3iqk8wIIIAAAggggAACCCCAAAIIIIAAAghkXYAASIAZvvnmm+3SSy8ttoY33njD9t577wAt+CuqA6vDuBmqsY0aNcpfJ/Kk1JIlS6x27dqldlssHWquwMdXX32VJzPmvZsvv/yy7b///t4LFlFCq2Pq1KkTSl1eKsk1hltuucUuvvhiL1WSFwEEEEAAAQQQQAABBBBAAAEEEEAAgcwLEAAJOMXPP/+8HXTQQcXWohuXBx54YMBWvBX/+eefbauttvJWqIjckyZNsoceeshq1qzp/HXt2rW2Zs0aU/26YZ6Vm+bnnHOO3XTTTYG3DAsMHmMFOjB7zJgxJQbwYuyO66bat29ve+21l2kLOh34nWulk67ZI444wpo0aeK6jZIyamu5GjVqhFKX20pyBTR/+uknGzp0qCkIQkIAAQQQQAABBBBAAAEEEEAAAQQQQACBPwUIgAS8Gh599FHr2rWrlXQ2gG5g6hDujz76KGBruYsPGTLEBgwYYBUrVsydOUeOZcuWOcGOsmXLOjnXr19v69atM908L/in/1bwr6Tq5PPbb785ZxRcdtllgfsWdgWanxEjRljVqlXDrjqV9WmsAwcOTEXfFJy47rrrbMcdd3SupaKSrh9dh9WqVXNW7Ogw+ySS+qfX/HHHHRdL827O/pgzZ05oK1xiGRSNIIAAAggggAACCCCAAAIIIIAAAgggEJMAAZCA0JUrV7Yvvvgi57Y4K1euNK2oiHqbGh3MrsOQ05oUBPnll182eXK/IDhy2223OSsxkkpaKfDUU08l1Xxs7Q4bNsyuvvrq2NoraKh79+5OoENbSG28cmPLLbd0Vizpf/Mhvf3229aqVatIuzpo0CA799xzrX79+iW2oyClXF988cVI+0PlCCCAAAIIIIAAAggggAACCCCAAAII5KMAAZAQZu2dd95xtuVxk3TegrbFeuCBB9xk95Rnjz32cLasatq0qadyac6sg9i1KqNMmTK2atUqu+OOOyLvroI0FSpUiLyduBvQ6oVrr73WCUJElc4++2xnyzRtlXbYYYdZx44do2oqsXq1KkqBuhtvvDGSPug9onfv3q7qfv/9923PPfd0lZdMCCCAAAIIIIAAAggggAACCCCAAAIIlDYBAiAhzXiuswg2bmbFihWmp/B1iHqYaerUqdazZ88wq0xVXX/88Yez/ZCCEzqM+qyzzoqkf+eff74zP9WrV4+k/iQq1ZZlCh5FsQJJ1/FOO+1klSpVsv3228+0KirracqUKXbGGWeEOkytymndurV17tzZdb0lbb3nuhIyIoAAAggggAACCCCAAAIIIIAAAgggkFEBAiAhTez06dOdrWjcJm0Dddddd1n//v3dFsmZb9y4caYDvUtDUjDkk08+cYIhemJ+5MiRoQ7by6qeUBuOqDKdvRLm1mhHHXWUc2aKtq3abrvtSkXQY+OpWbJkiZ188sn2/PPPhzJjet2OGjXKqlSp4rq+mTNn2tFHH+06PxkRQAABBBBAAAEEEEAAAQQQQAABBBAobQIEQEKa8YMPPti0AmObbbZxXaO2JNJqEG0ZFDSdcMIJNm3atKDV5GV5BUNk+e9//9t222230Mag8xXCmJvQOhSgojBWCijQoRv1Ojx93bp1Vr58+QA9yv+iPXr0cLacC5o++ugj23nnnT2fgXL66afb3XffHbR5yiOAAAIIIIAAAggggAACCCCAAAIIIJBZAQIgIU7t8OHD7cILL7SKFSt6qnXp0qU2ceJEZxXDTz/95KlsQeYuXbrYY4895qtsUoV0psd333234UBsbSNWo0YNq127dqAu6SBzHVQd9KDvuXPnWtu2bQP1JQ2Fgx563q1bNzvooINM57GULVvW95AWL15s2opLSXO9evVq5//rAPSCpP/epEkT323EWVArj3RQud/UtWtXmzBhgq/r/b777rNTTjnFb9OUQwABBBBAAAEEEEAAAQQQQAABBBBAoFQIEAAJeZrnz59vzZo181Xrhx9+aH/96199lX399ddD3eLIVydcFNKhzV999ZWVK1fO3n33Xbviiis2KaUVBsccc4xpVYcOPj/iiCNc1Lp5Fq0ImTdvnvOE/pgxY3zVoUJeznbx3UjEBQcMGOD7vJkXXnjBGjVq5Pzzm1577TVnznWwtw4Qz5WeffZZ00H07du3t6pVq+bKntjfdY3qOvaT5syZYzvssINtu+22nosrSDpo0CAbO3as57IUQAABBBBAAAEEEEAAAQQQQAABBBBAoDQJEAAJebaPPfZYZysqv0/KK0Cw5557eu5V2m/Uf//99/a3v/3NdHNbqzPcJq3i0JPyLVq0cFtkk3zaYkyrTLTFkJ+UdtdcY/r4449t1113zZWtyL/rJn27du18lVWhb7/91gm83HvvvabtxLwmra5o3rx5oFUWXtv0mt/P1mLvvfeeMy4/ac2aNXbqqafagw8+6Kc4ZRBAAAEEEEAAAQQQQAABBBBAAAEEEChVAgRAIphubWXl93DzH3/80fOWOFoloW2f0pb0tL/OidBNdN30DZoURPG7PZa2GWvdurVpG6aiklYn6EBvPdWv81Q6dOgQtLupLK9Du//+9787Y9UKG91QnzRp0iZ91SokrZzZZZddfI1BhnvttZdpRVNYSduR6XwXnT2ig8LTcv6IVrZsv/32nob5ww8/2NZbb+2pTEFmP+35aohCCCCAAAIIIIAAAggggAACCCCAAAIIZECAAEhEk6gb7To02mvSk/K6Uf/ZZ5+5Lqon7f/yl7+4zh9Vxl9//dUWLFjg3FjXNj06GD7s9Pjjj9v++++/ybkRbtv48ssvneCGtmS6/PLLrVWrVs4ZFPXq1XPOuCiNSStcHn744Q1bfWnrsIYNG9q+++7rmUN1yfimm26yO++803N5twW0kkgBKs1dnTp1nP4mlfQ699q+gnHqt9dE8MOrGPkRQAABBBBAAAEEEEAAAQQQQAABBEq7AAGQiK6ANm3a2NSpUz0f6KybyDrMXAdPu0266ez1KXS3defK98UXX9hzzz1nFSpUcM55uPLKK3MVCfz3fv362ahRo3ytApDV8uXLneBUzZo1A/eFCv4UePPNN61v37721ltvxcai14m2nVu7dq3VrVvXOnbsGFvbakjBDG1JNXv2bNft+g2AXH/99c7ZHyQEEEAAAQQQQAABBBBAAAEEEEAAAQQQcCdAAMSdk69cTz75pB155JGey77xxhu29957uy4XdwBkxowZzrkOOqBaK1VeffVV130tnFFne5x//vl2+umne6pD51p89NFHnsqQOVoBP+dhqEcrV650glk6O+e0004L1EkFI7QyRKuQ7r77bmerryjT119/7Xmll58AiF5j++23X5RDKdV177jjjvbbb78lalCuXDnnvKKk+5EoAo0jgEDsAloFq/cfbTEZZ9JZeatWrTJt/UpCAAEEEEAAAQQQQAABBKIUIAASpa6Zvfjii3bggQd6akVbNLVt29Z1mSgCIDrH4T//+Y+zNZJuUA8YMMCeeOIJ130qLqPOcdAKjuOPP95q1arl/PD1e66H+jRixIjAfaKCYAK6gaGtxWbNmuWrIm359vLLL1vFihWd8kOGDLHPP//c7rnnHl/1FVVIq6patmzpnPFSuXJlX1tQFVWv1y2wunTp4gQPt9pqK9dje+mll6x9+/au85PRu4De59KQFATs2bNnGrpCHxBAoJQI+N2yNQyed955x/lsJiGAAAIIIIAAAggggAACUQoQAIlS9//r1tPbXs5USCoAokPG3333XdNTeXqyXU/Th5m0hY9uAO++++5OtbrpqLMcFCQqLmlVQXE3J7Xd0fjx461BgwZhdpO6PApopUVxK3h0Xsf8+fM3O2i9cBPTp0+37t27b/jPuhbPPfdce/TRRz32Jnf24447zs477zxnpYieej3ggAPM7+oVrwEQBRG9bNM1b948T+8duUdPjqIE0hIAUXAs7PddZhwBBBAoSeDf//63NW7cOBEkr993E+kkjSKAAAIIIIAAAggggEDeCxAAiWkKvQRBvP4g/Oabb2zbbbf1NRI9EX/RRRc5Z4gsXLgw541qX42Y2QUXXOAcjq2zQgqSzg455JBDclZ5yy23mM4a0f8WTocffrhNmTIlFYfA5xxIBjPo3Jejjz7aCZwVTprzW2+91dycXaEVDpMmTTJtRVSQVqxY4WmlhF9evQb8bpXlNQCi17bb7e3ee+8922uvvfwOi3IeBAiAeMAqJVlvv/125ywuvT/EmRSM/eWXX6xZs2ZxNktbpViAAEgpnvwAQ9c5h1rhHvfWadridMmSJaazFoOm/v3724UXXljsg1ZB6y+pvL533nXXXTZ06NAom6FuBBIR0LXdqVOnRL5D/fzzz7bHHnskMm4aRQABBBBItwABkBjnR1vZ6GnzXMlrAGTs2LHWp0+fXNUW+3ed46GVGNpKK4rUu3dvZ6XGxulf//qXNW/ePGdzNWrUsH/+85/OD6zibhzr8O1WrVrlrIsM4Qtom6qizu3YYYcdnPNhlK699lpnW6tcqajt4lavXu1sWRVF0g3Gp59+OtAKIgWAFDx0m7SiY5999smZ/f3337czzzzT3n777Zx5yRBcgABIcMOs1fDQQw+ZVoslkX799VerUqVKEk3TZikUIABSCic9hCHrISb9dkgi6bwsnV0TNA0bNsyuuuqqoNX4Lj9mzBgnAENCIGsC2npYuz4kkeJ6gC6JsdEmAggggEAwAQIgwfw8l3ZzJojXAIg6EfQGnp6W0DkMepo/7KSthrStVkFSXx9//HFXbV1zzTXODXSl++67z0455ZQiu1e4jbDHQH2bCyhg1qhRoyJptJVPr169nL+5DYAo708//WQKehUkBb70A7XgGghrHvRkkLbXCrrth9tAXkG/3QRA5syZY/vvv39YQ6UeFwJB3z9dNOEqC1tguWKKJdPf//5369GjRyxtFW5EK0CqVauWSNs0WvoECICUvjkPY8R6OOnggw8OoyrPdWgFiN+V7xs3dt1119mgQYM8tx9WAa2S1ip8EgJZE/jHP/5hXbt2TWRYuqdRs2bNRNqmUQQQQACBdAsQAElgfubOnVviIedJBEAKGPSD5tBDDw1NRYf66ibSxmcsLF++fJOb3CU1tnEARFuR6MyGopLa0UHcpPgE9NSanl4rKq1du3bDXF1++eXO9mduUlGreT755BPbZZdd3BR3nUdbqjVs2NB1/uIy9u3b1+68807X9eQKgHDmh2vKUDMSAAmVMxOVEQDJxDQyCBcCBEBcIJFlMwECIMEvCgIgwQ2pIZ0CBEDSOS/0CgEEECjtAgRAEroC9PS5loYWdfZAkgEQcYQZBNHN65133nkT5ZUrV1r16tVdyWtpulYAFKTibHQzWze1SfEI6NDy4raHKXyT/+OPP7Zdd93VVcd0oL22ldo46eb0/fffX+zqH1cVb5Tp008/3eSsEa/lN87v9fD0kgIgfl73QfpO2T8FCIBwNRQWIADCNVFaBAiAlJaZDnecBECCexIACW5IDekUIACSznmhVwgggEBpFyAAkvAVoG2EatWqZVWrVs15k7+kroZ9A0+rVLTl1Lhx43wL6cl//Su8DNXLTePCN6FKWg1w8cUX2/Dhw618+fK++0zB3AJvvfWWtW7dutiMCng0bdp0k797mfOirmXtJRt0KbXOkNG+/l7O7Mil4WVcqquoAMjXX39t2223Xa6m+HuEAmG/f/rtKltg+ZULvxwBkPBNqTGdAgRA0jkvae8VAZDgM0QAJLghNaRTgABIOueFXiGAAAKlXYAASAqugCuuuMI6duzoHI6sszIWL15s559/vs2cOdN176K4gacDqO+++27TNj9+kvrfuXPnzYp6uWlceFwLFy7c7Ob6xg1oZU23bt38dJcyLgR01op+sF122WXF5l6wYMFmW1Z52QZLh6frEPWN04wZMwLNq1arKDi24447uhil+yxermXVuvEWX7qWtWrp8MMPd98gOSMRiOL9009HCYD4UYumDAGQaFypNX0CBEDSNyf50CMCIMFniQBIcENqSKcAAZB0zgu9QgABBEq7AAGQFF0B2upJK0GaN29uesq+pJvMhbu9YsWKSA5NXb9+vY0fP95XEKS4Lz9ebhoXvjGpcY4ePbrYQ7HbtWtnTz75pOsttlI0/XnRlRtvvNGuvPLKEvtaVABE21q5XXkxdOhQu/rqq0MLgOgA9T59+ljdunVDN/ZyLavxgQMHOg6//vqrPfXUU/bcc8+F3icq9C5AAMS7WdZLEADJ+gwzvgIBAiBcC34ECID4Udu0DAGQ4IbUkE4BAiDpnBd6hQACCJR2AQIgKbwCtApEN2u//fZb17277rrrbNCgQa7ze804duxYO++88zwVK+rLT64VHBs3sHTpUqtTp84mba5Zs8buuusuu+CCC0rsiwI3Xm9OexpcKcy8bt06Z4VSrlRUAETnvrRp08a0PVauNHjwYBsyZMgm2fyuANEqJK2uKuqsnVz9cPN3rjE3SunPQwAk/XMUdw8JgMQtTntJCRAASUo+v9slABJ8/giABDekhnQKEABJ57zQKwQQQKC0CxAAycgV0KNHD9MNmyjTnDlzTFtMaQWGm1TUl58RI0Y4T8HnSgpwaMuiSpUqbZJVZ6b07NnTdEZJSUk/KnIFSXL1gb//KbBs2TI78sgj7Y033sjJUlQARIXcHoZ+zTXXbLbCx08A5KWXXrIDDjggZ3/9Znj33XetRYsWfotTLkUCBEBSNBkp6QoBkJRMBN2IXIAASOTEmWyAAEjwaSUAEtyQGtIpQAAknfNCrxBAAIHSLkAAJCNXwEknnWT3339/5KPRk/x6On/UqFE525o+fbp17959k3y6ua0tjnKld955x/baa6/NsunmerNmzXIVd25M6wbWTjvtlDMvGXILPPjgg3bCCSfkzmhmxd1M+e2335ygVuHVHYUrLSoA8sQTT9hRRx3lqn1liuOHuc7puf322133iYzpFSAAkt65SapnBECSkqfduAUIgMQtno324vieVZzUkiVLbNtttw0MGfXq+VwdJACSS4i/56sAAZB8nTn6jQACCGRbgABIRuY3rgCIuHQQtg5ufuGFF0rUU6BC53E0bNhwQ77rr78+51ZdN9xwg3P+SVHbLemA7MaNG7uaNQVBtGJl4/ZdFSTTJgI6v6Nr166moJSb1KlTJ9MX33Llym2Wfe3atc6qjNdff73YqrSVm36UFqTFixebDjF3s/pEZV555RXbb7/93HQ1UB6tRJo2bVqgOiicDgECIOmYhzT1ggBImmaDvkQpQAAkSt3s1k0AJPjcEgAJbkgN6RQgAJLOeaFXCCCAQGkXIACSkSsgzgBIAdm9997rrLLQYc7FpcI3o3/88UerXbt2sfmvuuoq02HwRSUFXsqXL+9pxpL8geapoynNvGrVKqtatarn3ilo0qBBgyLLfffdd1avXr1i65w6daqzzVlB0jXkZiurcePG2TnnnOO5r34LnHzyyaa+kvJfgABI/s9h2CMgABK2KPWlVYAASFpnJt39SvL7NStA0n1t0DsECIBwDSCAAAIIpFGAAEgaZ8VHn0455RS75557fJQMVkQ/Qs444wybPXt2sRUpcLHxao7iDo7eYYcd7LXXXnMOgC8q6dyPdu3aee5wkj/SPHc2ZQVkd+ihh/rqVUk3lRU0mzRpkj3yyCOb1b1xuT/++KPIlSQqtN1229ltt91mOpx9q622soMPPthXP/0WIgDiVy595QiApG9Oku4RAZCkZ4D24xIgABKXdLbaSfK7NQGQbF1LjCZ7AgRAsjenjAgBBBDIggABkCzMopm1bNnSeRq9adOmsY/ohx9+cM7l+P7774tse8KECXbWWWdt+FtRgYwxY8Y42yzppnZxSed56Ie6n5SWG5x++p5UGW1x1qFDB9/N59qKSteLtjrbOHD36quv2r777ruhzYkTJ9rZZ59dZB/23HNP00HkSSUCIEnJh99uWt4ftKru1FNPDX+A1OhZgACIZzIK5KkAAZA8nbiEu00AJPgEsAVWcENqSKcAAZB0zgu9QgABBEq7AAGQDF0BupGslSBJpNNPP93uvvvuYpvWjewzzzxzw9/nzJlj+++/v3OeR9++fe2SSy4psdtaLbBxEMXrGHVY9Xnnnee1WKnO7/bA+pKQNM8lrdrR6iCt4FDSTehKlSptqC7XnOtckIceeiixOSIAkhh96A0TAAmdNO8rJACS91PIAFwKEABxCUW2TQQIgAS/IAiABDekhnQKEABJ57zQKwQQQKC0CxAAydAVkGQARDexizq0fGNeBUG0XVZxW2AVNRVaJfDEE0+YAixBk26W66Y5qWQBbTuluerTp08oVNoebffdd7f69eu7qu/TTz81BU5OO+20EvPrmitTpoyrOsPOpC28OnbsGHa11JeQAAGQhOBT3CwBkBRPDl0LVYAASKicpaYyAiDBp5oASHBDakinAAGQdM4LvUIAAQRKuwABkAxdAUkGQNavX2+TJ08udruiAuYpU6bYzjvvvMk2R8VNgbbKGjFihM2cOTOUWerUqZPdd999VrNmzVDqy2olixYtcuYozLTbbrvZzTffbC1atLBtttmmyKo//vhj+/zzz10FFrTd24knnugpmBbmeLTaKYygXJh9oi7/AgRA/NtltSQBkKzOLOMqLEAAhGvCjwABED9qm5YhABLckBrSKUAAJJ3zQq8QQACB0i5AACRDV0CSARAxKghy11135Vw5oBUg2l6pYcOGmz3l/+OPP9rw4cOtWrVqTp6wU8+ePZ2zUkjFCxx99NGhBZ0Kt9KrVy9n27PCN5x1Tbz00kumc0dyJZ0Xo+3Mklr9of5xVkOuWcqvvxMAya/5iqO3BEDiUKaNNAgQAEnDLORfHwiABJ8zAiDBDakhnQIEQNI5L/QKAQQQKO0CBEBSdgVccMEFpnMRdENYWwE9/fTTrnuo1Q06lyDJ9PLLL9uBBx6YZBdytj1kyBAbPHhwznylMUOUwY8wPBUUu/baa8OoKlAdXgMgWnWk4JuChOXKlTMFcUjpESAAkp65SEtPCICkZSboR9QCBECiFs5m/QRAgs8rAZDghtSQTgECIOmcF3qFAAIIlHYBAiApuwI2vhGn7YB23HFH1z3UdlEKoFSsWNF1mSgyFhxwHkXdYdSpQ7mnT59u9erVC6O6zNSxYMECZ1up999/P5Vj0pZTw4YNs2233Tbx/nkNgHTp0sUee+yxDf1WAOTCCy9MfBx04H8CBEC4EgoLEADhmigtAgRASstMhztOAiDBPQmABDekhnQKEABJ57zQKwQQQKC0CxAASdEV8Nprr9nee++9oUd6WnzLLbf01MMPPvjAOXA66fTMM8/Y4YcfnnQ3im1f2zA9//zztv322xeb54cffrDatWundgxhd+zRRx+17t27h11tKPVNmDDBunXrZltvvXUo9QWtRNuoeVlt9be//c0uvvjiDc3+9NNPVqtWraDdoHxIAgRAQoLMUDUEQDI0mQylRAECIFwgfgQIgPhR27QMAZDghtSQTgECIOmcF3qFAAIIlHYBAiApugJ0w33jG7x//PGHs12Ol/TWW29Zy5YtvRSJLO8bb7xh55xzjr333nuhtVG1alX77bffnCe2t9pqK6tRo4ZVqVLF6tSp4xyuXbduXWvQoIHttNNOzuqZ+vXrW/ny5TdrX8ElrZQp6m8Fma+77jp79913rXLlykX2X2dQKNh06KGHWvPmzRM9k2LjDurmugJQOk/jiy++cLZbcnOoubZeW7NmTYlzJbfvvvvOPvvsM/vPf/7j5NccqH7909+1fdvPP//szEMYST8QtbIpLUnj1zZc48aNc92lVatWbXIdLV++3DlEXT8QSMkLEABJfg7S1gMCIGmbEfoTlQABkKhks10vAZDg80sAJLghNaRTgABIOueFXiGAAAKlXYAASEqugKICF34CIG+//ba1aNEiJaP6XzfGjx/vBEG83DDeeAA6l0KBBm1/FGe69NJLbdSoUa6bvOqqq2Lp4+zZs+3II4903a8777zTzj33XNf5w8qoQIxWbsydO3eT7Z/c1OeGHToAACAASURBVH/cccdZs2bNnLNakjzsvKi+6jXWqlUrN8PYkEev5cKrud58801r06aNp3rIHI0AAZBoXPO5VgIg+Tx79N2LAAEQL1rkLRAgABL8WiAAEtyQGtIpQAAknfNCrxBAAIHSLkAAJCVXgM7N0NkUG6esBEA0pmXLljmrKRRQeOqpp1yraxWDtqnychaK68pzZBwwYIDdfPPNrqvTGSwqE3XSj06tOvGSkrzBq7NstGJEq1HOOuusErv9yCOPWLVq1ZzVJA0bNvQyxNjyvvPOO55XWWl1TdmyZTfpo1bQ6FD3u+66K7a+01DRAkm+PjbukdezZZjP6AQIgERnS83pEiAAkq75yJfeEAAJPlMEQIIbUkM6BQiApHNe6BUCCCBQ2gUIgKTgCtBWS1ptUPjw8iwFQAqYly5d6myb9NVXX1nv3r1t/vz5m82ADijfZ599TDeNGzVqlNgMeQ2ADB8+3C6//PLI+/vcc8/ZIYcc4qmdNNzg1Xzqpn9xfdH2WUnOt1vQsAIgak8rZPQ6ICUrkIbXhwQIgCR7HWzcOgGQ9MwFPYlWgABItL5ZrZ0ASPCZJQAS3JAa0ilAACSd80KvEEAAgdIuQAAkBVfAPffcY6eccspmPdFNOW0b1bdvX9e9nDdvnhM8IAUX8BoAGTlypPXv3z94wzlqyNcASOQwMTUQZgBEK16OPfbYmHpOM8UJEADh2igsQACEa6K0CBAAKS0zHe44CYAE9yQAEtyQGtIpQAAknfNCrxBAAIHSLkAAJOEroG3btvb4449vcvj5xl368ssvPT0Vry2GbrnlFudgcFIwAa8BkBkzZpjOK4k6EQCJWrjk+rWVm9dzdoo6A6SglcMPP9w5tJ6UnAABkOTs09oyAZC0zgz9CluAAEjYoqWjPgIgweeZAEhwQ2pIpwABkHTOC71CAAEESrsAAZCErwAd7v3BBx8U24tPP/3UmjRp4qmXOny6Ro0ansqQeXOBgQMHms71cJuWL19u1atXd5vddz4CIL7pAhfUjXIFLL0EuhTcKOnMltGjR9sll1wSuG9U4F+AAIh/u6yWJACS1ZllXIUFCIBwTfgRIADiR23TMgRAghtSQzoFCICkc17oFQIIIFDaBQiAJHwF6EyMOnXqFNsLAiDJTJBW3vTr189mzZrlugNx3UTNt0PQXQPmQcYVK1ZYhw4d7O2333bdWx0Av8MOOxSb/5dffnEOficlJxDXazfXCDkDJJdQfH9/+OGHE9ue7rfffrNKlSrFN1haKtUCBEBK9fT7HvwLL7xg7du3910+SEH9dtpmm22CVOGUveGGG+yKK64IXI/fCm6//XY7//zz/RanHAKpFZg5c6Z17tw5kf6tXLkylgcSExkcjSKAAAIIBBIgABKIL3jhkrbGUe0EQIIb+6lB21l169bNU9G4bqLqnJd99903lX3z1Kk8zKzVVbVq1fLU81w3l3T4e69eveyBBx7wVC+ZwxOI67Wbq8cEQHIJ8XcEEAhbINdnVNjtbVzfa6+9ZtoKloQAAggggAACCCCAAAIIRClAACRK3Rx164Dz3r172xZbaBqKTvphutNOO3nqpZ58qFq1qqcyZN5UIM0BkCVLljhPrN1zzz2upy0tN3hddzilGf2s1nBzc2nx4sXWsGHDlI46+91Ky+uDAEj2rzVGiEDaBNx8RkXVZwIgUclSLwIIIIAAAggggAACCGwsQAAkwetBqzt23HHHEnvwzTff2AknnGBz5sxx3dOhQ4fa1Vdf7To/GTcXSHMARL0dNmyYpzlOyw3efL/WRo0aZZdeeqmnYbi5ubRo0SLbeeedPdVL5vAE0vL6IAAS3pxSEwIIuBNw8xnlribvuQiAeDejBAIIIIAAAggggAACCHgXIADi3SyUEpMnT3a2vSlbtmzO+nSQ2DHHHJMz38YZLrzwQrv88svtL3/5i6dyZP6fQNoDIDfddJMzv26Ttlc68cQT3WYnXyGBdevW2YgRI+yqq67ybOP25tJjjz1mXbt29Vw/BYILEAAJbkgNCCCQnwJuP6OiGB0BkChUqRMBBBBAAAEEEEAAAQQKCxAASeiaePzxx+2oo45y1fpTTz1lHTt2dJW3cCYdQnbEEUdYuXLlfJUvrYWyFgC56KKLbPTo0aV1OgONe9asWb4P8uvfv78TNKlZs2bOPrz11lt20kkn2cKFC3PmJUO4AgRAwvWkNgQQyB8BAiD5M1f0FAEEEEAAAQQQQAABBPwJEADx5xaolG5yjhw50urVq+eqnieffNI6derkKm9RmW655Rbr0KGD/fWvf/VdR2krmLUAyGWXXWZaNUJyL/Dhhx/a/PnznS3o/CYFLxWAdJuuvPJKu/HGG91mJ19IAgRAQoKkGgQQyDsBAiB5N2V0GAEEEEAAAQQQQAABBDwKEADxCBZG9kGDBtl1113nuqqgARA11KhRIxs7dqwdeeSRrtstzRkJgJTm2TfTmRxt27a1H3/8MRDEE0884Wn1llbq3HrrrYHapLB3AQIg3s0ogQAC2RAgAJKNeWQUCCCAAAIIIIAAAgggULwAAZAErg6vN0XDCIBsPMxffvnFqlSpksDI86dJr+cx3HbbbdavX7/YBuj1DBBWgLibmtWrV1vlypXdZXaRy+trXVVusYXelklxChAAiVObthBAIE0CBEDSNBv0BQEEEEAAAQQQQAABBKIQIAAShWqOOr3ebHv22WftsMMOC62njRs3Nt2wP+CAAwiEFKG6fv16u/fee+300093ba6VArVq1XKdP2hGHcg9cOBA19UQACmZatWqVfbRRx85ps8//7xr11wZFUjr0qVLrmyb/J0AiCeuUDJ7fU8OpdEiKtH7zqmnnhpV9dSLAAIIbCZAAISLAgEEEEAAAQQQQAABBLIuQAAk5hl+9NFHrVu3bp5a1c3Z3r172wMPPOCpXK7Muimueps0aZIra6n6+5IlS0xbET300EOux71y5UqrWrWq6/xBM9588802YMAA19UQACmZ6pJLLgn9kPhjjjnGJk2aZDVq1HA9T8r4zjvvWMuWLT2VIXMwAQIgwfwojQAC+StAACR/546eI4AAAggggAACCCCAgDsBAiDunELLtWzZMqtZs6bn+tatW2evv/66tWvXznPZkgropv3o0aPtrLPOCrXefK5s4cKF1rRpU09DiDsAcv/991uvXr1c95EASNFUU6ZMMf175ZVXXFvmyrjNNts4q4G0osRPWrFihW211VZ+ilLGpwABEJ9wFEMAgbwXIACS91PIABBAAAEEEEAAAQQQQCCHAAGQGC8RrbZQsCHIGQNff/213X777aYtkMJMOpi9R48etvvuu4dZbV7W9fHHH9uuu+7qqe9xB0C+++47q1evnus+arVI2NeM68ZTmPGzzz5zgh6nnXZaqL078MADberUqVa/fv1A9X744Yf217/+NVAdFHYvQADEvRU5EUAgWwIEQLI1n4wGAQQQQAABBBBAAAEENhcgABLjVfHee+9Z8+bNA7e4Zs0aZ5ucfffdN3BdhSvQ+QetWrWyatWqhV53vlSYDwEQWXo5K0LnCtx6662sLDCzefPmRfLaeeGFF6xhw4a2ww47BL7U33jjDdt7770D10MF7gQIgLhzIhcCCGRPgABI9uaUESGAAAIIIIAAAggggMCmAgRAYroi/vKXv9g///lPa9asWWgtfvLJJ85qEP0LM5188sl24403WoMGDcKsNm/q+vzzz23HHXf01N+4V4B4DYAov66/gw8+2NO4spRZq6fGjx9v119/vYV9w3vOnDmhbk/3+++/22233Wb9+/fP0hSkdixhXw9+B8oh6H7lKIcAAn4FCID4laMcAggggAACCCCAAAII5IsAAZCYZuruu+82PYUfRZo2bZr17Nkz9KpnzJhhhx9+uFWsWDH0utNYoQ6b//TTT32t0smHAMh9991nXbp0serVq6eRP7I+/frrr/bDDz84qzPCTtruKorXnvr597//3U488cSwu0x9RQgQAOGyQCBbAscff7zVrl17Q7Bbn+99+vSxffbZJ+dA9X6g7wJjxowxBaMLVluWLVvWCUxnLREAydqMZnM8Z555plWoUGGTB1j0+tRWpm3btrUyZcq4HviXX37pnP+2ZMkS23LLLTeU02v9tddec1bZk0qfgHZA0GeEzt1U+uOPP5zfhPqe7/b8Tl1bw4cPd8oXfHboGtM1NXfu3NKHyojzUkDvq9qyXd+H9HqoW7euXXvttZu8XxY3sNWrV9s999xjb7/9tpUrV87Jpvdnfa+aPXt2Xnrke6fPP/985/1MSXO6fv160/fk/fff38qXL59zeCqjhz0nT55slSpV2vD+pnNLdS4tCYF8EiAAEsNsNWrUyB566CFr3bp1ZK3py5XezMJO+tJ33XXXOdv6eNlyKex+RFnft99+azr4XF9Yn376aV9N5UMApGBgOvtCq3t0XWY9/fTTT9a3b18nmBB20pe5gh9JYdet+vTDXKuxtC0dKVoBAiDR+lI7AnEITJw40dm+c+3atda5c+dItnx87rnnbOnSpc6Pem2n+Le//S2OoUXaBgGQSHmp3KfAww8/7HzH0udz1apVrVOnTrH8DvnXv/5lOodNv6sU9NTvN/0jZVPgrrvucj4rdK3pHMyozt/T9srvvvuuc10pcDdp0iTT1rkkBNIgcMIJJzjfm/TbVsGOAw44wHn/CzN99dVXToBZ96vUjl572p2CFL6AAhVVqlRxrBXI0gOwUSQFu3RfadmyZc71oiCJtlwnIZBmAQIgMcyOnuJ+4IEHIm0pyuCEnn7p1atX5rbjUdT62WefNa10CRq9zqcAiC5E/ZDs3r27c/C9PhizmPTj4v3334/0id2ob5xrBdYzzzyTxelJ1Ziinke3g2ULLLdS5EPgfwJHHHGEjR492n777TfnSd0ovwsVNv/xxx9ND1AoPfLIIzZkyJC8nBYCIHk5bZnrdLt27WzChAnOU6p6HetmdBrSN998Y3qtK+j5+OOP2+WXX56GbtGHAALaOvqggw5yrrOmTZt6Wj0UoNlNin7xxRf2yy+/mK4vfY6REEhCQL+TlbbeemurX79+rF0oeA1oS/djjz021raz2Ni4ceOcFR16CGjPPfdMZIjacUPfi7XqOoqzihMZFI1mToAASAxTesYZZzhPekSZ4vjR37t3b7vooots1113jXIokdetaLhWemjFx8svvxy4PS3zPOmkk1wtCw3c2EYVhDHnRx55pPOUx8CBA8PsWuJ1DR482Fm5FHWK+sa5gnR6Mo0UrUDU8+i29wRA3EpFn0/bVipAXLBkPPoW/2xBT4jqKWQ32zW56ZeeuNtjjz0iXbFWuB/6fNKDATr/LIo0c+ZMO+SQQ5yqC5bjR9GO2zr1g1PXim4m5NuPPgIgbmfZXT6tCtLKUz3lnYak16K2uDjvvPOcAEOakm5Cjxo1yrkJrZT2B3I0p2vWrDFtrart8IYNG5YmzlD7oid74/7807WqG2c33HBDJE8RK9igbYC1tXPYT7cHwdeY1Z+rr77abr755iBVpaLshRdeaDfddJNzIzbupGtIq/+32267UJrWA6zdunVL5LUQ5jg2xtC9nMsuu8x5LWh1XdJJ92X0nqrvvmn/DEjaqnD72tpV93AUwNIWkWl7X9ODA6effnokD4In8RklXz08HdWKmrRdX1ntDwGQGGY2jptrYdwMd0uhJx11mHa+3ZhVVFoHnLdp08btUF3lmz9/fqiH27tqdKO9Zd3mz5Vv1qxZzhO02h4rX5OuzTifIsnaaztf5z1ov+OYRzd9JADiRimePA8++KCzP25SSVuwhLUVxwcffJDI09S6qRPmj+tLLrnEmjRp4pzlkfakrU20LcA111yT9q4aAZDwpkjBj4svvji8CkOoSTeXRo4cmYqVC9p6VYEY3ajRnuRZSC+++KKzrYuCn1Fst5qUUVLfi3RTS++bYQQCdKaHVrsfeuih1rJly6QoPberzw9tJaOHufIx6ea6AiBJpeXLl1uNGjVCaV67RBx99NGh1OW1kjDHccwxxzjfKXWOR9qTtlN69NFH7b333rM77rgj7d2NvX+XXnqpc31fddVVsbcdpEGdg6TgQVgP3Sb1GaWtcAsewAriQdnkBAiARGyvJwFfffXViFv586C1yBv6/wZ0GOEFF1zgPFWa9qSleK+//rrp5qK+yISd9KRuWDeqvPRNT/RF8YShzpzYeeedY18K62XshfNqX93PPvss1uCH+hDHh6+eRNfTE6ToBOKYRze9JwDiRimePLqRpRUgSSUFLcL6fE3qM0rbe+hMjqBJZyEp6KEl/fn2dKB+7GmlaZqfFCcAEvQK/V95rQjo169fOJWFWIu2iFPwMMmk75QjRoyw7bff3lq0aJFkVyJrW/vbL1q0yPmtoZXh+Z6S+l6kJ8EVAFHQLkjS+QJt27ZNJPgfpN8bl1UQXb9tdCB1PqWkAyA///yz60Prc7n+4x//sK5du+bKFsnfwxqHAmoKPufb2Z/aBeGpp56yMWPG2Ny5cyMxzqdK77vvPttxxx3z8rvwxs66HvWQl+4jBklJfUYRAAkya+koSwAk4nlQtHOvvfaKuJX4AyAa0E477eTsh1uwdD3yQXpsQHuCa5sMfXmJ8qksPfUV1o0qL0PUD4ShQ4d6KeI6r244NW7cOC+eFNGg9GU76I8l1zgbZYzjw1c/qnXTgBSdQBzz6Kb3BEDcKMWThwBIcOcwAiD60avvGLVq1QreoYRq0FZgsth2220T6kHJzRIACT4tWvmhH/PawiNNSVuBJv0U+UcffeTcjKxXr16aaCLri84L0ZPb2o89jFUMkXU0R8VJfS8KIwDy3XffOU9I60GxfE/ahkzXlLbSzpcnvgmAhHPVBQ2AaPsuPYjbsGHDcDqUQC16H9KKEG3DrlUhpTHpXo8OqVfwI23fMfzOh7bH08PJ2obdb0rqM4oAiN8ZS085AiARzoV+sCvCGdUe2Bt3Pc4tsAraHTt2bOq2otCbofbnnTdvnnXo0CHC2f2z6o8//jiRIFAYN5fcAI0fP9569eqVin3Wi+tvUqsk4vjw1Y+fadOm2SmnnOJmusjjQyCOeXTTLQIgbpTiyUMAJLhzkM+o+++/3zlbK0tJD2VMnDjR2eddNzbSkgiABJuJW265xbTnfdpSksGPww47zPQEfj7feAtrPrVlsIKgb775ZlhVxlJPUt+L/AZAtAe+bqjp4a2sJt1TUEBTD/alOREACWd2/AZATjzxRCdg0L59+3A6kpJaFAjRKha9n5aGpJVH+m6RtXksPHe6X6eAiNcdc5L6jCIAkv+vPgIgEc6h9oU98MADI2zhz6rjDoDoSa4lS5bEMjYvjeipH90ofuaZZ7wU85VXN921lD+J7a/UYQV69ETQ7NmznZU4Uac4r2c/Y9ES2bhvQsT14attVHRDgRSNQFzzmKv3BEByCcX3dwIgwa39BECGDBnirKhMasuJ4KPOXYNWjWo7r7QkAiD+Z0KHNV9xxRX+K4igpB6a0HZcSWx7pcOln3jiidgeQIqAL5Iq9RpTQEqf8fmSkvpe5CcAos/rffbZp9QE3LS7wfTp001b4qQxEQAJZ1b8BED0HSrpVX/hjL7oWr7++mv75z//memtoXUfSysjtP11mTJlouRMTd2LFy92HnrS2UduU1KfUQRA3M5QevMRAIlwbnRj+vDDD4+whT+r9hoA0c1ifYj4PaRMT9mEfZh4GFA//fSTc9DjhAkTwqiuyDq08mXvvfdOzT7GX375pWkVyhFHHBHZmAsqTurDxs3A9ERI9erV3WTdLI8OFNMNKd0wWLp0qes64vL4/vvvnaXvUV7XrgedwYxxzWMuOgIguYTi+zsBkODWXgMgWhlx5ZVXmm6iZj0tWLDAeXghiZvUhW0JgPi72m6//Xbr27evef3+7a8196VuvPFG53UUd9IDOe3atUtkRXTcY/XTnr5b6nWfL0/zJvW9yGsAZNasWdapUyc/U5LXZfTAn1ZK6vdL2hIBkHBmxEsApFu3bs622NqevEKFCuF0IMW1aIv5li1bpriH/rqmh2oV4Klbt66/CvK4lLb81oMCbu91JPUZRQAkjy+y/+86AZCI5lDRd/2La68+rz/AtGJAN8y/+eYbz4di6Y1ZS7rTmqI6G0N7GOvNWXvKlitXLnXDV/BHN1R69uwZWd+S+rBxOyA/H0p6yuKll16yN954wzlEXXPsNsXpob2kBwwY4LZr5PMgEOc8ltQtAiAeJi3irARAggN7CYBouxw97Va2bNngDedJDevWrXO2MjnuuOMS7TEBEO/8w4cPdx62SVtSv+JekXLooYc6T6NXrly5VL1+/c69zgfR3vwKnqU5JfW9yG0ApGPHjqbrPalV+GmYu/Xr19vkyZPt7LPPTkN3NvSBAEg40+ElAKIthNJ4byIciaJr0baCaXwY1++YFdRRAKtq1ap+q8j7ctoqVg56mCJXSuozys+9plxj4e/xChAAichbKyv0BSCu5DUAoh/dBVtM/PDDDzZs2DCbMmWKrVixosQun3vuuU5e7bWa1nTttdealoCGkfRBdPzxx1u/fv3y6gDHESNGOOfP6OmgMFNSHzZexqAflm72jj/ooIPsoYcestq1azvV64uUlp1qNY3bFKeHDtTs06eP266Rz4NAnPNYUrcIgHiYtIizEgAJDuwmAKJVsvo+UqlSpeAN5mkNeiClS5cuifWeAIg3eh14fvHFF3srFHFuBdO0HVecW5/oN4QOZR01alTEo8tm9dpGV+cVKvibxpTU9yI3AZA0vgaTnEMFQrQCQFtjpSERAAlnFtwEQPQAxdSpU0td8KNAOG1bivqZed2H0NZPTZs29VM8k2Xeeusta926dYljS+ozigBI/l9yBEAimkPdgI7zae0gAZACglxvNjvvvLNpqbGCAmlOYQVAtLfqrrvumrdLLLVt0gsvvOBshfDpp5+GMmVJfdh46bzG2qRJkxKL6IwYzW2DBg025Hv77bedJ5A/+OAD183F6TFy5MhYg6quETKQMc55LImLAEh6LiYCIMHnIlcARA8XaBuhOnXqBG8sz2vQE/RJrQQhAOL+4knjgef6/Lr11ltjDcpo1YeePN/4O5R7RXIWCKxatcq0Zdn111+fOpSkvhflCoCk8TWYhsnTzXIFHiZOnJh4dwiAhDMFuQIgesixc+fOvrd/DqeXydeSz0GQXr16OatJd9ttt+QhU9YD3Zdp1apVsb1K6jOKAEjKLhQf3SEA4gPNTZF8DIBoXIsWLbLnn3/etNKjcNKNivPOO8/N8BPNEzQAorMWzjrrLNt+++0zcfiUtjn717/+ZVouHjQl9WHjtd86TKthw4ZFFtNKj6I+UN977z0788wznaWXblOcHnpPGThwoNuukc+DQJzzWFK3CIB4mLSIsxIACQ6cKwCibRtr1KgRvKGM1PDII4842zDGnQiAuBPXjVetBo5ra1t3vTJnxbO+98aZfvzxR6tVq1acTWa2rdWrVzvf7XQ2Y5pSUt+LSgqApPU1mJZ501mIxxxzjHOGQJKJAEg4+iUFQPTQ6l577ZWJ+xRhaOXjdlgPPvigdejQYcNOFGE4ZK2OV1991fbbb78ih5XUZxQBkPy/ygiARDSHce8PHMYKkI0p9KasJ8q0PLsgaYl9mTJlIhILr1o/ARAtO6xSpYrpjVaHh3n1DK/30dWkJdK6waqDKrXU0k9K6sPGT1+1CmTjlS+6pvXEcXFJW4adc845NnfuXNfNxemhbfXSuOe4a6wUZ4xzHktiIACSnouEAEjwuSgpAKJ9fkvDQZ1eFbUtY48ePbwWC5SfAEhuvrRuuaOVA4MGDco9gJBy6AGR5s2b58VvgZCGHFs1egBNK+3TkpL6XlRcACStr8G0zNfG/dB2udo2N6lEACQc+eICIHqosTSffVOcbj4djK4dVTp16hTOhZLxWnRG6957773ZKJP6jCIAkv8XHAGQiOZQT2BoX9xGjRpF1MKm1Xq9Yb/xGSAldVA3XHXjVdspFZyVEMuAAjTiNQCisyC0B2+ubZNK6pJuIFSsWDG27QC+/vpr0w0kv30ePXq0sypEexB7SUl92HjpY0FePQl12mmnOctK9cGZ64tG2gMgHILu5ypwVyYt1zUBEHfzFUcuAiDBlYsKgCgIPX78eFZ+FMOrGx4yevbZZ4NPgMsaCICUDBX3A01upu2PP/5wHlK69NJL3WQPJY+2Gdljjz1CqYtKihbQyhqtQJ8xY0biREl9LyoqAJLG12DiE1RCB/TAorZx1ra+SSQCIOGoFxUAefLJJ+3II48Mp4EM1qIgiLYF+/bbb1M7utmzZ5vOvyO5FygqCJLUZxQBEPfzltacBEAinBmdM6B9cuNIUQVAtDRbTyXpvIRy5crFMZTAbXgNgAwdOtSuvvrqQO0eccQRphUWeupGc161atVA9RVXWDeUdGNkwoQJpuvryy+/tPr16/tqy8/Bq0l92PgaoJnzBUhbrFSuXDlnFTr8XFu/vfTSSznzFmSIy0OvQ13XCkaSwheIax5z9ZwASC6h+P5OACS4deEAiD4ndY1z5kfJtvPnz7fdd989+AS4rIEASPFQad36Ne4HIvSACHuUu3xBBcz23XffOQdab7wCP2CVvoon9b2ocABEZ6Tohnratp7zhRpjIT0kpyBpElvnEgAJZ6ILB0DOP/9803bIlSpVCqeBjNaiILJ2u0hjevTRR533d5J3gcJBkKQ+owiAeJ+7tJUgABLhjOhG9SGHHBJhC39WHVUAJJbOh9yI1wDINddcE2j/ZM3zYYcdtmEUWnWgfTkvuOCCUEem/YHffffdTVZtPPDAA3biiSf6auepp57yfC5IUh82vgbosdDChQutb9++pg82tykuj5L2wHTbV/IVLxDXPOaaAwIguYTi+zsBkODWhQMgK1assGrVqgWvuqpMaQAAIABJREFUuBTUoDOp9D0ijkQApGjlG264wbl56PX7ddRzphvCV155ZdTNbKhfB5G2aNEitvZoyEwPvbh5cCdKq6S+FxUOgLz++uvWpk2bKIea2bq1UiyJhxcJgIRzSRUOgOh9QbtNkEoW0PlyaTyjyu3uK8xv8QLaXadg5WtSn1EEQPL/CiUAEuEc6hCygw8+OMIW/qza6w+0LL8JxxkA0aqPO+64o9hgh1ZqaCnm1ltvbWXLlvV8LWg5vCLexR1grgMBdTC9n7q1jDbXtlAbd3jPPfd0AjBZTVrppACIl8MD4/rwVZ/iWk2W1fktaVxxzWMuWwIguYTi+zsBkODWGwdAdFZBnDdtg/c+2RqWLVvmHIj+wgsvRN4RAiCbE+u71YUXXhi5vZcG9H1T32+vu+46L8UC5dVqpGbNmgWqg8L+BHSzU78hk1oJktT3oo0DILrRpEOCScEE9JBenNsqEgAJNl8FpQsCIHoNaNcHVkG5d9VKunr16rkvEHFObTl+6qmnRtxK9qv/z3/+4zxcru8mSX1GEQDJ/+uMAEiEc0gAJELcEqqOMwDi9inNKVOmOE9z6oekm6dxlixZYjrnw81TT36fzvMaAJk5c6YTzMlq+uKLL6xfv372xBNPuB5iXB++fNi6nhJfGeOax1ydIwCSSyi+vxMACW5dEADRFpNaacmPd2+m+g5w8cUX2/Tp070V9JibAMimYGk8bFnBD60C1vUQV+LMj7iki29HN/G0NWsSZ4Ik9b1IAZD+/fvb0Ucfbdo2kRRcYPny5c5T0xMnTgxemYsaCIC4QHKRRQ9CHHfccfbggw/mzTmsLoYVSxZ9/9R2YcOGDYulvVyNfPPNN7btttvmysbfXQho+3edsZzUZxT3ZFxMUsqzEACJcIL05F779u0jbOHPqtO8AmTatGnOSoPq1avHYhFnAEQHiTdv3tz1uLSlgvIXt6JDb+ZaUaLAitv9K/WUorZE8LonqA7h8nKQ2vfffx/7F7CHH37Y+fIXRyIAEodyOttI6ktUYQ0CIOm5PgiABJ8L3XQZPHiw8yOUbRv8ecou6j3cCYD8OTcKMmglaNqCdXodxbnyg+CHv9drFKW0Erx27dpRVF1inUl9L1IA5OSTTzbtlU8KT0Cfx+ecc45zMz3qRAAkHOGlS5c686WzP0jeBbQV1uWXX+6cm5pkWrBgge2yyy5JdiFzbevM3TvvvDORcREASYQ91EYJgITKuXllX331lTVo0CDiVszzHsVxboF14IEHmg5j08Gn+mKrw5/0Ya69SZX8bN9UEqi22hg0aJBrc79ngKxcudJ3UEfL2ocPH24tW7Z0+qm90fUBrYPJX375Zdd9L8ioH0he9rtct26d3X///abzStwmfZHQgeJhp4LrQDccXnvtNbvoooucH3sK6mkljM6/iOPmWZoDIGyBFfZVt2l9Sf3QLzwqAiDRzrOX2gmAeNEqOq8+17Sizu85VcF7kI0aGjZsaIsXL45sMARA/kc7cuRI58nztKW4z/wg+JG2K8Bs1apVVrVq1Vg7ltT3It2oV9pqq61iHW9paGzq1KlOcCnqRAAkHGG9Bn///XcrX758OBWWwlpuu+220M9k9cLINpJetNznXbNmjVWoUMF9gRBzEgAJETOhqgiARAyvm6r68Rp1SusKEAWAtIy5pLMj9DetDtESf93E93IjvyjXsWPHOudiuE1+AyBvvfWWtW7d2m0zxebTsmT98A6Shg4datpmxG1SMEPLQrXVg9sUVgBEAY/PP//cypQp42wHluv1ceutt8by5SWtARDdRLz55ptTs4zX7fWST/mS+qFf2IgASHquGgIg6ZmL0t6T22+/PdInQAmAmN10002mm3ZpSvquNHr0aBswYEBs3dI5Adpfm5Q+gU8//dSaNGkSW8fS8r0otgGXkob0fqLfFFEmAiBR6lK3VwGv98i81l9c/qeeeopt/MLCTFE9BEBSNBk+u0IAxCec22Lap2777bd3m913Pq9v7nGtAPH6w13bVykgESRpxcB+++3nugq/ARCv5q475DOjlx8r2otSB6xqxYXbFFYARPuZe9nWavz48da7d2+33fSdT8E6rUx67LHHXNfhxdx1pYUyFux16bc85XILxDGPuXthRgDEjVI8eQiAxONMK7kFdCPczdlhuWsqOkdpD4Doe6qXh2b8OnstN2rUKGff/rjSUUcd5awM5sn7uMS9taNVIHpYSr+T4khp+V4Ux1hLUxtr1651HqiKcks9AiCl6YpK/1i9bvkdxoi004d+03HuRxia6aqDAEi65sNPbwiA+FHzUKa0B0C0rZOXm9c9evQw3XgKmrwEJ/wEXXSzPI7AlhcH7RN6/PHHuyry2WefWePGjV3lLcgUVgBEP7K9HDSuA+S9bNXlaVAbZf7222+dlSaPPPKI6yri+IGorU9yrZJx3WEyFikQxzy6oScA4kYpnjwEQOJxphV3AjpTrkOHDu4ye8xVmgMgWvmhba+0IjVNyetWrmH0XatNq1WrFkZV1BGRgG5en3HGGaatjKJOafleFPU4S2P9L730UqRnlBIAKY1XVXrHrO3Xq1SpEmsHtU163NsWxjrAUtwYAZD8n3wCIBHPoW4077DDDhG34v0MED3l3qVLl0j7pS2ttH3RJZdc4rqd7t27m1YIBE1eAiA6RFzncXg5Z0I/mL1sHxV0PG7Kn3vuuaYDPN08KepnKX1YARAd8t6vXz83Q9qQZ+7cuda2bVtPZbxm1rZc6teTTz7pumgcPxAJgLieDt8Z45hHN50jAOJGKZ48BEDicaYVdwILFy60pk2busvsMVdpDYDccsstpu9/aUr6LNKWpnE95V8w9mXLllnNmjXTREFfShDw8hvHL2Ravhf57T/lShaI8vsmARCuvjQJ6BxaXZNa7RlHOuGEE2zatGlxNEUbCQgQAEkAPeQmCYCEDFq4Oi1h9xIA8Nsdr1+GdaiitvuJMiKum9bt2rXzNCTdfD7yyCM9lSkqsxeP3XbbzXmaqnnz5q7b9brNluuKA2S86667nCDB7rvvnrMWP9sqhRUAUee8zI/yz5s3z/bZZ5+c4wqS4eGHH3a9gqagnTh+IH799de23XbbBRkaZXMIxDGPbiYhyh+kbtonz58CBEC4GtIk8PPPPzvnVOi7W9ipNAZA0njmx7p160wHtl588cVhT3GJ9Wml9qmnnurq4ZlYO+ayMZ3f9sMPP7hexaPP+0qVKlmzZs1ctpC+bBMnTrSzzz470o6l5XtRpIM0syVLlpi2BXa7CkwuZcuW9fSbMeox+KlfY27QoIGfojnLEADJSUSGmAU++ugj0/2eqJPu+Y0YMcJ5j8jn5PV9UQ89165d2xo1apTPw3bVdwIgrphSnYkASAzTE8eXSK83lDXsRYsWRXqgns6X8PrUflhWXj209ZEONNePIq1CcZN0eLv2lbzyyivdZI80zyuvvOLp3BM9XThkyBBPfUoyAPLmm29aq1atPPXXS+alS5c6219pGzEvKazrtaQ2dYhax44dvXSLvB4F4phHN10iAOJGKZ48BEDicQ67lRdffNG0naF+jOnzfM899/S83WPYfQqrvhkzZli3bt3Cqm5DPaUtAKKnQPv06eP6hmfo4MVUqD35Bw8eHFdzTjs6Y0Tn4OXbVh3jxo2zypUrOzeZ9KTtrFmzPLnVqFHDOQi6QoUKpqeD9cRuvm3/pfNaevXq5WncXjKn5XuRlz67yfvLL784Ow0o4KHPCf1+mjx5spuim+RR4FDXjwKXekhJe/7nW/rwww/t/9j7DqipimzreuSMBBFQsmRBAUGRKEhSQCQqWUlKFhiiAgqCSpAMShJB+UmSDIAzCIIypBEEFVFRJIySDaiIuv61r9Pw2XT3rap77q3q7nPWmvXmDVWnTu2qr29V7RPKlStHbjYTIOSQBqIQj974e0CqPfx95MuXz3E+xFkq3gX3fHxfUVfUT8Hb1x133OHnEL7pfu+99wQyhKRLl04g7er8+fOVxkJmGaRiR9066Lj77rtF3rx5lXTEQ2MmQOJhlWLbyARIAGsYxCFS9cEf00YNiE8//dQ3r6+dO3cqe+1TYaWDR2gr4EKBVABIQ+BWDBL24gPhtydWtG2KqI+OHTs6h3A32bt3r0N64KKrE5ppkgBBaip4vvpxSccFCCnQRowY4QbhNf9OtV9jDexlLytPKEk7BLGOMtAyASKDUjBtmAAJBmfdUb7//nsxe/ZsAUeEUNpH/Fbi24YHqZDg8n7zzTeLlH/j+JahmHDp0qV1hzfS7+OPPxY9evQQiECllGQiQGyM/MBa4gwybNgwymWV0oVaADVr1pRqa7oR7isgbOBlim8lpaA2Hc7R7dq184VkpLQ1pOujjz7yNQrBlnMRFXbr1q0TixcvFpcuXRLr16+nUntFD6KoEFUBotrP7AqUhuP+kzp1akqVji4mQMghJVcIZxFEHIbIDRAe2L+bN2++MhbOVHjUBjkc+j3A4zbScYI4l42aIjdeUyHOh23bttXs7d4NKb579uzp3tCiFt9++60TAQqiAjVQL168SGYd6tbdcMMNzln7ySefJNNrWhETIKZXwPv4TIB4x9BVQxCHyLFjx2r9uCCvdPHixV3noNoAjxP4QUWtEVmpVauWwAeZQigfjeFZVr58eXH99dfHrBOCwwCYc7+LE+KCBvLKLYIDaQFwoevVq5dYvXq1Z1gpCRBcZFXTD3z33XciT548nucRrgCRUCVKlFDWi/UOIk835V5WnmSSdAjiN1oGSiZAZFAKpg0TIMHgLDvKL7/8IvAN6t+/v0C6QkqBx16hQoXiwlNt6NChTnoFSkkWAgQe/3hAt0nwmAS7TEQS2/5YAyIT5z5EwXbt2jXQZUNtmCFDhghEitjs/exnMWtbzkVeFv706dMCaWQrVqzoRY1y3/vvv1+MGzdOFCxY0BfHLWWDYnTwo84gEyCUK+RdF/6Wsc547KZOJ/3aa685GShQRxXvJDYL3qSaNWvmi4kgid58801Ro0YNX/RTKsVv4r59+0STJk0o1brqQqTdPffcE/dpvZkAcV1q6xswARLAEgVxiEQIt+4h3Q/7cOhUfayGJyfSVVCIH4/GSJsArwfkkERYaCSB98ShQ4ecH3g/BJ4ZeKy/8cYbI6pHiCe8whC+et9995GaQEmAHDt2zLkYqAhyPOfKlUuli1Rb3b2CMPogvLx07ZOaPDdyEPDjN1AHWiZAdFDzpw8TIP7gqqoVj6AIxT9w4ICv9dTwbZ82bZqTCtPmYtBI1QivTUpJBgJk6tSpTppL2+SFF17wdV/Hmq8t371oNi5atEh07tzZ6JIhMgcRyEGc9XQnWr9+ffHOO+/odo/az/b9EWvCOJ+D2Eak38aNG8mxkVUIR6kGDRoop4OW1U/R7ocffnBwQgo+KmEChApJ73r+85//OCnPkebPTwHpB+K4UqVKIlu2bH4Opa373Llzonv37k6kA7XgzUU1FSO1DW768LuISGJqEsxt3PB/x29ykSJFfHHAVrVFpz0TIDqo2dWHCZAA1iOoyyUKiOs8eiMUGOHflIKPjOpjNbwTqIo9+/lojMgWhPPlz58/av5danYdH1UUaY9WsA7FvRDlgagPFEf0QygJEJ0i7JQEWQifTZs2OZcTVYGXR1B1Ofzcy6rzTtT2tlz0mQCxZ4cxAWJ+LeChhnWgjniINTOkLyhatKgYOHCgeQAiWIDvcM6cOUltC+qMGslonVpxqpOfPHmyQ374kepF1ZaU7U3U/AiND2ca5Oe2UbZv3y7++c9/ukY5B2U7HvUQsYyHMxvFr2LWtpyLVDHH4yZy2YPQtkWeeeYZJ70aIg1tFLwDINURlTABQoWkvh5Ez+E9AKmy8b4SlOCNZOHChcLWuyvOeEifSi1494nmnEo9lo6+s2fPOmk2UbvIBkHNJKRwb9++fdylUmMCxIYd5M0GJkC84SfVGzmbUbDPb0GKiEmTJmmlwtqzZ4/D2lMJimip5hXGo7hqVEA0e4P+8ILwieY1ipzTCKXXEXyokaYgXLDWiPpBEcSgvBopCZALFy44l9spU6YowUJ9IUOIuk7tD79Sx4WDgUgemfouSiBy42sQoN5XuhAzAaKLHH0/JkDoMZXViO+D6SgM1ADDt8HGHNfU55tEJkBAfjz++OOyWy+wdibJD6QDwoMnnHhsEuQex92hUaNGNpl1xRakKsN9zsZi6XDKQvQ5pdhyLlKZE0gPEFa2CqWjH/UckYYPtRYphAkQChT1dFy+fNkhAP3KRCFrFSJVET1nmwwePNhJO0kppUqVcmrq2ihIswmHAlu/q8AMkd42nrWjrScTIDbudDWbmABRw0ur9UMPPSSQIzEIQfojMKr79+9XGu7FF190Qs3TpUun1C9aY9ULOh7DcUmlulioju910qj9Aa/RSKJbYwK6HnvsMTFr1qxr1OJwiZDloKRFixbi5ZdfJs1li3ovqh6IlBcyRHHoRD6tXLlSAI8gBASRjY83Qcw9yDEo95UXu5kA8YIebV8mQGjxlNEGUh9edH7UJZMZP7wNHtLwKKSazlNnLJU+1OebRCVAUC+F6kFPZX1itcVjBB6GBgwYQKVSWQ8iX+vVq6fcz88OfkUx+GEzHpPgvWqTnDx5ktz72JZzkQzOKGyOlGkgqGwXFGNHzQTTJH84Tjp3smhYMwFiZhf++OOPzp1x/vz5ZgwIGxWpw/GOYdPjth81b/D9ss2hAEsBpwJEfVCnTaXeXEifhmil3LlzU6v2RR8TIL7AGqhSJkACgBthr/DUD0ratm0rli5dqjwc6kdQFbBSvaAjx3ft2rWVbY7WQXV8rwPj0JElS5aIakBILV68WGsIeE9E+nD58QGPZSAKu7dp04Y0hQQukaqXcKoLGdarW7duYtmyZUrrUqdOHedvK6gHMZCneIhl8RcBqn3l1UomQLwiSNefCRA6LGU0IdoNXnlPPPGETPPA2vTq1UvgEm+TACd4MVJJIhIgiLDAQ5BttRtAyJgoeB7aK4888ojzd0adRs3LXjxy5Ih44IEHnPp18SKIVMEjti2CqHCkuunfvz+ZSbaci9wm9N///tdJuaMTze2m269/R3Q/6stQOf1R2Ul1d2YChGpF5PXgNwCkv02p32A9smBgP9gkVPsccxo7dqwTdRbtDcjUvBEJhP2AKNh4kA4dOjjvMvFQRJ4JkHjYUbFtZAIkgDVEfjvdB3Ad88D46vwQwxsfeYEpRPXjQu2Rpjq+lzkj1DTWD7aXfJOFCxd2HtwjFawKco5+5IvWIUBwwcMH0qsMGjTISRenKtREndv4+O0A+cTiLwK2XPSZAPF3nVW0MwGigpb3tiCX8ftqoyB/u8lH63BM8OBH6W2YaAQI0oKOHj3aOg9rPHjCG9OkjBw50praGsABkQtIyYV89fEmW7duVU716+ccdc7Useyx5VwUy8Zvv/3W2c9BpJmmXjt88/CQZpNQ3SuZAAl2VRFZWL9+fWvPUCAokWXEFqHa55gP9fsVFUZ400NUV7wJfhPx22izMAFi8+rI2cYEiBxOnlrBcz5oL24UocJjmqqgSJJXzzDV9EzIXYtH3goVKqiaG7M92G+kK0KBcFxU4LHlhyDdWPny5aOqfvTRRwVSjOkK0qchEiBckKN81KhRumql+j355JMCoeVdu3b1JS0JSAiQEbICj06v3gyo15IrVy7ZIa+0w98U0oAFKUyABIO2LRd9JkCCWW+ZUZgAkUHJexukvXrwwQfF2rVrvSvzUQPqReFskyZNGh9HkVN95swZsmhdjJhIBAjIDxBWOk5Acuirt0J+a+wfkA+mxZZvHXBAursCBQqYhsTT+O+8847xXPspJ/Dcc885Xr8UYtNeiTQf3E1wh4inyI/weUSr80ixfjo6fv75Z5KoOSZAdNDX6/P999+LBg0aiJ07d+opCKAX0kbDEThjxowBjOY+BBUBUq5cOeet7bbbbnMfNKAW+F1s3bq1QKq9eJQMGTI4Z1KbC8ozARKPO+vvNjMBEsAawlMPD/FVq1YNYLS/htB95EVe2zVr1ni6PKoSIAjHV3kE1wERJAjSRmEdKHNj4rINkiBa3sKDBw8KpBzYvXu3jtlOn2gPcfjI4UNBLcjFiLQfiCRq1qwZtfq/6VMtEI9i8vCi9CK6KcngoRhU6qvQ/HRt9YJPMva15aLPBIg9u48JEP/X4s8//3Ty/sZD3naggRQ9uPCaltOnT5N+ixKFAEG62RdeeIGUHPK61vi2TJ061YpaXnA0QopcGwQey7fccov47LPPbDDHkw34e7Qld/muXbvEHXfc4Wk+oc62nIuiTQYR4fHy7Yg2B6Sdhpd2mTJlSNbMqxLc+/r06eOkFPMiTIB4QU++L9I54w0C3xjbBVG0iIC0wTmBqr5mEO9XKuuK/YA3EjhcxLPg3Qx1bm2rkxTClAmQeN5df9nOBEhAaxh0+B8eFpYvXx4xcsBtyl7D+eB9BC8kWQkyPyQuKj/99JMAMdG0aVNZE6O2A8atWrWK+u+I3sCl3IusWLFCtGzZ8hoVOKgiagZF1ikEeUMbNmzo5KTNmzcvhUpXHaoECOybOXNm1ILzbgOCiMIDAB58VAQP04jCCdL7F2lOsHdsTQujgp/tbW256DMBYs9OYQLE/7VA4UjUgfr000/9H4xgBKRfxMU5U6ZMBNr0VTABci121apVc8i0UqVK6QPrQ0+k50E6LhsEnsLZsmWzwRSxYcMG0ahRIyts8WoEIrFtWWPMhcq72ZZzUaT1QV0mPNQngiDFMc4bhQoVsmI627dv95yHnwkQ/5cS7zzdu3cnder02+pDhw6JkiVL+j2Mq/5jx46JggULurZza0CVltttHNl/x9tG8eLFZZtb3Q7vH3PnzrUmaiglWEyAWL11pIxjAkQKJu+NFi1aJODNHaSgIBYO5mCoVQVeWSVKlFDt5nhzPfbYY0qPtijmicKnQReDgwda6tSpnQszPsjr169Xni9CDJs0aRK1H4psI72HF8EaDhgwIOLF9cMPP3TyJ+vI7bff7nxYQFjde++9ApcdqouTrD0oHgbvFRV5/fXXnYKZOoLoH6TzUhV41VWuXFm1m6f2CBcO+jfDk8Fx3NmWiz4TIPZsIiZA/F2LCxcuWOvdFWvmqFmQL18+f8Fx0Y5UpZQe5/EeAVK7dm2n8KsN0Tkplw6puHC2tUHwUIMc7GnTpjVuDsUDq/FJhBmAB3lETtsguJO88cYbnk2x5VwUPhE4sNn2t+4Z7P9lbrDB4xmRjrfeequnKTEB4gk+qc6o+YEUfPEkqEuB3ybTTiRUddRs+o2M1zN1rP2LFPKzZ8+2boszAWLdkigbxASIMmR6HUwQILBU96KBVFF4ZE6VKpXShFetWhUxWsFNCSIZpk+fLuDFZ0pQzBypsr7++mupCJbevXs7NscS4BgrQkR2rvv27Yt4IP3yyy+ddTpw4ICsKsfmzJkzO9Eeph5ykBN71qxZAinEVAUp2pCmS1U++OADrf2Fjy8+wkELP4YHh7gth1he8+DW3G0kJkDcEPL270GT7d6s/XtvG34vKAsexzMBct111wl821FLzhaBcw1Skvid2lVlvnv37tV2llEZx63t+fPnPdcZdBvD1L/jvmXyDhOa92+//SbSp0/vGQYbfufCJ4EULyAVQXgmmqBWZc2aNa2Ylq6zWMh4JkD8XcZTp06JG264wd9BfNKOOjOma4EkIgESz2fqWFsNkeIoJWCTMAFi02ro2cIEiB5uyr3wsNWhQwflfhQddH8UEUGiWmMCj9O63vmYqw0FBZEm4OOPPxZ4pI91GEWOwlj1RH744QenQB+KlXuVaLnHEQILGxAGG0uQZmT8+PECa1q9enWv5njqj4Pb0qVLRf/+/bX0IDICoZEq+xpriVzBOvVfUKjTRDEufgzX2h5anWy56POaay2fL52YAPEFVkcpCH04PcSr2PB7oUvoR8I8ngkQ4BBkfT2ZPYuoa0Q22yKonYb/2OBdPmfOHCdKPBHFlhz3eGCEd/j777/vCWYbfufCJ7Bt2zZrSAJP4EbpbAvmcNpExJiuMAGii5x7P6TxRlYIpAeKR0FqcKSUNikUBIgthDdw3L9/v3OmtuX3g3JtZZyNKceT0cUEiAxKdrdhAiSg9cGh31SxNjzgFihQQHmmeKBGQUkVwaOR1w/b5s2bBcIkbRDk2j5y5IhAjtZwAcERK20XZZg2IjxQMDKSxEqVtHbtWofwQCQPPCVNy3/+8x8nuga1U3QFxAfqnhQrVkxaBQqv6RRPjxZ5Iz2wh4acAssDeIpdbTk0MgGiuHA+NmcCxD9wbXsgVp2pW+0vVX067f/973+TPfzHKwGCKJi6devqwOdbHzia4CHcJjEVgR4JAxXHFZswlLXlzJkzIleuXLLNfWu3Y8cOcdddd3nSb8u5KDSJc+fOiebNmwtESiSqIDLeBoIQKaG91MlkAsS/HUrxt+2fdXKaTf+2UBAgqMNqOpUX0IZTKaJN8WaQiIKMJahN7PV7RokNEyCUaJrRxQRIgLjv3LlTVKlSJcAR/xrq8uXLzqFRJycscgpmz55dymZETuBhwC0aQUYZbL3vvvtkmgbaZuLEic7HBg84bh9wkBbly5cnsS+WlyPSLYB0QrotkFb4KKNQuA25nlNO/q233iJZUxT4QqSQbMFARL3oHFJQFwUEUpCFz1Pi9eKLLxpJvUWyYeNMidvfclDTYQIkKKTdx2ECxB0jnRZbtmyxxsFBx370GTFihED9KpOS7ASITelisA8QjYtC2GPGjDG5LSKOvXHjRiciwLSg/ppOFK5pu1XHt+E8gSj2aE5TsvOxYR4pbY33yEEZ3FEzEve3nDlzyjT3tQ0iQECe6ggTIDqouffBwz0egpGqO54F30uTZLhXAgTf09WrV2u9LVCv25tvvikaN25MrdYqfU899ZR4/PEwLv9XAAAgAElEQVTHA68VHA0EJkCs2h5axjABogWbXieTOXiPHTvmFHH+7rvvlIzHhWXy5MlKPzpU3gn4UccjtI0CcsOtCB8lAQIvRxRcj/aQjx9jFHRHMVAbhYr8wAcQ4ZBFixaVniZSkKGQvKp89tlnokSJEqrdSNp/9dVXomfPnmLDhg0k+lhJbARsuegzAWLPTmUChH4tfv31V4FizP369aNXHqBGXMZGjhwZ4IjXDpXMBAjOO3Xq1DGKf8rB8ZiDmgQ4n9gmnTp1Ei+//LJxs5DHGzXfXn/9deO2+G1ArIhtv8cO6YdDGhy1nnnmGe0hbTkXhSZg8sFUG0SNjvgb8ZJKWmPIiF1QaxH3Th1hAkQHNfc+R48eFYULF3ZvaHkL03vcKwECgrlMmTLGUUbEIf5O4SSb6HLo0CFRsmRJK6bJBIgVy+DJCCZAPMGn1tkkAYIaCPAo79Wrl5rRQggQGpFSQMVSROXladtFVwW8Tz/9lPQDieJ/WbJkUTHBirZIaUaRpgL5Tlu3bi2yZcsmPS+QGCASYIOKgPRDGLpqDRyVMWK13bNnj0NYsgSDgC0XfSZAgllvmVGYAJFBSa0NUkrmyZNHrZOFrVHPDY+LJouQJisB8vbbb4uGDRtatStAhtkY+QGQmjRpov2ISQkyommbNWtGqdJaXQ8//LBYsGCBcftWrFjhnJl1xZZzEexPpv2DGofINpA3b17dpSPp56XOFBMgJEtwjZKBAwc6TqnxLiBmTaaK9EqARKvLGvS6nDx50kiN0qDnifFQ9wYp1E1l5Ug5ZyZATOwA2jGZAKHFM6Y2kwQIDEMqrEcffVTrYI4f2Xz58imhhQJRNWrUUOoTqTG84Bs0aOBZT5AKkIbqtttuE8itTSW25JtUmQ9SVVGkXgChVqtWLZWhnbZIydamTRvlfqYfWVArpVKlSsp2cwc9BGy56DMBord+fvRiAoQeVXhvHT58mF6xAY2mvxHJSIDYksop5XazseZHSvt0HJio/5xwDkbq0mQSeM6DfDIp8LJu0aKFtgm2nIswAZBKNkQyaYOp2NGGKCKYrBt1wwSI4oJLNIcjqw2PvxKmujbBQ/bgwYNd2/nVwCsBEu9/n37h6rdeWxyBmQDxe6X9188EiP8YXxkhVh2HoMzAoRzhcqqiW5jciwdJShvhDQOvy3jxHkWqj4wZM6rCHLO9yUKlOhPBAxFFCrP3339fq/iVbr5gpMx68skndaZM1ocJEDIopRTZctFnAkRquQJpxAQIPcy6jyn0lnjXaDpFZ7IRILYVPEfttRdeeMHoI47MLrbh2wbS05bUFTKYUbRZsmSJgCe/aUEk85w5c7TMsGHvwHCqu4QWCIY64a77zTffiPTp0xuy4K9hdb/ZTIDQL1vHjh0TptB1PBMgs2fPFkgPb5qM8kri0O9Q/zXefvvtYvfu3f4P5DICEyDGl8CzAUyAeIZQXgFqF+BHX6cgs/wo7i11DzS6h2E8YFevXt3dMJcWKPSNWg42X6RQuwGpr1B4u2XLlp7nnFJB06ZNnfoXiORJly6duOeee0j1UyqDpyZFmgpEEVWrVk3LNBQTXLZsmXJfXDoKFCig3I+yw/79+50IIpZgEND9baO2jgkQakT19TEBoo9dpJ6JRuoyAUKzP2SIHNPRNpFmOmnSJDFo0CAaEHzUYvrbBq/lqVOnCqRuSSaBw9azzz4r8ufPb3TaSAGLBzsdMb13QjZ7TeWlM3cb+vz2228ibdq0Rk3RfS9gAoR+2dq3by9effVVesUGNMZzCiy8K3hJLUgFd7JFxQE3JkCodg/rYQIk4D1w7tw5kSNHjoBH/ftwup7xs2bNcuoi6AjSf+GHy6sUK1ZM4HEd/9cGQYg5HnZCngDAFrlqg5AnnnjCGRcFOFOlSiWGDRvmECMmBfsbj7gUxUDB8uvuGdS7Qbo3Vdm1a5fx2hsguFDvRKdej+p8uf1fCNhy0WcCxJ4dyQQI7Vrg9xi/y4kiTIDQrKQbAWIa50izxOMNzl+2C86E48aNM2rmpUuXjNVSMzpxIYQNeeK9PJracC5C+uUhQ4YIRNQkm7z33nskaaS94KZbz5MJEC+oX9v3woULom3btk40VCIIvp9waDUVReElemLp0qUCDpampW/fvmL69OmmzQh8fBvS4nMESODLTj4gEyDkkMZWeP78eXHdddeRjPrDDz8oFYQODYp+iE5AfQYVwWP0mjVrYhZcQuonRD/gQR5zxeULj7nUgiiLUqVKUav9mz4c/jEHzAWCh+l4ScEFexE9Ua5cOQEPPHjxIPLIT4LErzQH119/vVi/fr0oXbq0MxekFotVnBzr1Lx5c/HGG28o7Q/U3MBHLXv27Er90Fj3bzHSQNhzOXPmVLaBO+gjYMNFH9YzAaK/htQ9mQChRdSLJzKtJTTaTD/MuxEHKrM0mV4z1jxsS3uF7wRSZI4ePVoFXmNtjx07Jm666SZj42Pg48ePG4+oNQWADZFLR48eFYULF9aCwIZzEUikW2+9Vcv+eO9UsGBBgfUzKbp/v0yA0K7aggULRJcuXWiVGtR25513Om9Dt9xyixErvBAgq1atct4YTAocbZs1a2bSBGNjT548mcTJ1ssEmADxgp4dfZkACXgdKAgQFAH67LPPnFBI5CDWERAIKE6Nw42KoDbCiBEjruQlBdmByzNCdcHk46E6qPoJR44cEUWKFFExP2bbr7/+Wpw9e9YhC0B64OCZSB+YmTNnOumkQCIgagSHaypCB6m/ihYtSrYWsRSNGTPGKS6JHNwQ7IGUhMH8+fOd/JyqsnPnTlGlShXVbk57RLyg2DoeG7w+OMDTx3SUmBYIcdzJhos+4GMCxJ5NxAQI3Vr8/PPPonv37gmTvgHIMAFCsz+iESC2kR+IZEAqIYroVhrk3LXgDItznknRTaFj0mbKseEckzVrVkqVyrp018CGcxHuqmXKlFGecyJ0sCHdC1ICFypUSBlOJkCUIYvZIRHvBiYjnHQJELwJvfTSSwKOmSYF9xOkhU9GwVsWHKpMChMgJtGnGZsJEBocpbV4PQx/++23YsqUKU4tEeSXRWiwjuDxeOzYseKpp55S7o5+oQMRCBSE2ZuQ3Llzi23btmlFgiBSBYXdT5065ZAdOOgjnRWKxCeLIMVS6MEfpAi8rCpWrKg8/UOHDjlh2mfOnFHuS9EBB+3y5cs7pE7q1KnFu+++K0CCqMjQoUOdfZwtWzaVblfaPv/8887fYuPGjR2vlrx582rpQScmQLSh0+5ow0UfxifiJUd7UQx3ZAKEbgEQst6oUSM6hRZoYgKEZhEiESCmsY00sxMnTnh2bqBBTF4LnHp0Hi/lR3BvWblyZbFnzx73hgnaAk5isSKWg5h2vBIgIB1xRx0/fnwQMFk3BurH7NixwyiJqRtBxAQI7XZCCjjUFUokwV29du3aRqakS4Dg3WTGjBlGbE45KOqQ2JCGywQQ999/v0AUSFBOt5HmyASIiZWnHZMJEFo8XbUhLc99993n2i5SAxSCA+mBmhMQkCCDBw/W0oVOeDCuWbOmQJHyeBaZ9A3IIztgwADngRyEx08//eSk82K5ikDx4sWd+he4LCGN1B133OFgFku+/PJLcfPNN8c9jIsWLRIdO3bUnkeIAIECHOjgHbJ8+XItfd9//z1ZmjwtA5KwExMgSbjoLlNmAoRuTySit5rpR/pETYFlQ9qgSDtf98GE7q9ITRMeyxAhnitXLrWOhK3xgI0z5YEDBwi1xpeq1157zbinbrwSIMh2oOuUFF+7JLq1pr2d4XQJxy7U8VQRJkBU0IrdFiQqHF+HDx9Op9QCTfFIgKAOLurhmhRkgClbtqyTzSNZxeTeAeZMgMT/zmMCxMAaqj624RDYo0cPgcJLKcUrAQJdOFz17t3bAAq0Q4IUQkQIsEUqLjw+x1OqAlo0/NOGRwCkO8OFCmlN/K7D4t9MrmqmKBSakgAJaUbxSRCWSDOWNm1a6amA0AMZxRIcAqq/yX5ZxhEgfiGrrpcJEHXMovVIRG81JkBo9kdKIse2tFfhM/z8889Fp06dHK9s2wXFi2vVqmXUTJx/TEWIG5142OCmzxcTJkzQcpYzbffFixdFlixZbFrKwG2ZOnWqQLFjk6JTCJ0JELoV2717t3Z6Zjor6DWZfMTWdWiwgQBJ5rpIoV1oMn0abGAChP73IGiNTIAEjbgQziO9rCAlE+pqzJs375ouFAQIlOp6B8nOgdsxAjYjgOigfPnyeTIxEgESUoi84Y8++qi0fkSIvfXWW9LtuaF3BFR+k72PFl0DEyB+oqummwkQNbxitWYChA7LkKZEiwBBmrQGDRrQA0WscdKkSWLQoEHEWunV2UAmTZs2TfTr149+cnGm0fT5Al78Omdc03YnSoS5l+1qAwGi89jHBIiXVf97Xzh4VqpUiU6hJZqYANFbCERUIu13MsvWrVudDDamROc30ZStPG5kBJgAMbAzZA6ViPoA6RErBREVAYKPUJ06dQwgwUMyAmYRoPLijUWAYIZPP/20kxoLtVLchAlJN4To/13mN5l+1Gs1MgESBMpyYzABIoeTTCsmQGRQUmuTKAQILpKojffAAw+oAWCodbykqLSBAJk+fbpx73VD2+Rvw5o+X+h6O5u2+5FHHhELFy60YQmN2YB6A6g7YFJ0HvuYAKFbMSZA6LAMadL9TYTzAyLqTArqrpYuXdqkCcbH7ty5s1MHJEeOHEZs0flNNGIoDxoVASZADGwOt0Ol7B8WFQECD3gUFUrmQoU62wA1I1LmYERNFdR+6Nq1q1OciSp0G49HrVu3dkxE8frt27eLV1991UlBFXosD6WkQiF3FnkEjhw5IooUKSLfIUpLNwIk1G3z5s1ObZVMmTJF/1H+P/wsswSJgNtvclC2MAESFNLu4zAB4o6RbAukpGzTpo1s87hoR0We6042UQgQ3fmb7Icc3Lan/3znnXfEPffcYxImpwaJWx05owYGNPjhw4eNpjXVfewzfS5iZ6C/Nmg8pnthAoTux4UJEDosQ5p0fxPPnj0rcubMSW+QpEbUg8F7EOoJJ7ucOHFC5M+f3wgMsu+0RozjQaUQYAJECibaRvgBy5AhwzVKv/rqK6dYIMgIGaEiQE6dOuXUy0CxPpboCBQuXNhh/pGXNnPmzKJly5ZRG6PIetasWUnglH2IQ+HyiRMnJlyhNBIQoyhBvY1ixYp5HkKWAAkN9M0334gCBQpEHJcvfZ6XQ1mB6Yt+yGAmQJSXzrcOsr+7fhlAGeaOnMHlypXzy9SYevG3BS/eLl26GBnfr0GZAPELWfv1wtll5MiR4plnnrHWWJPpRQDKJ598Irp16yY++OADazEKyjCcD/EgbEp0H/tMn4v4LPzXjjGd7gXRZPXq1VPavkyAKMEVszETIHRYhjTF628i5dsSParBaqRIX65rMRMgusjZ048JEANrAe/9tm3b/m3kgwcPOsQHPNJlhepQjTEpHoFl7Y7XdmD9cZkrWbKk6xQoP1IqD3EbN24UDRs2dLWPG/yFgCkCpEKFCmLEiBGibt264rrrrvvbcvClL/jdafqiH5oxEyDBr320EVV+d/2wOlEIkDNnzjgPxVOmTPEDJmM6mQAxBr0VAx8/flw0btxY7N+/3wp7UhoB4gF/c4hINiV4tEXaTxYhUAx+yJAhxqDAQ9GNN96oPL7pcxGfhf9aMtMEiM5jHxMgyn9uUTswAUKHZUgTEyD0mAatkQmQoBFPrPGYADGwnk8++aRTEwCClEYPPvig8xCrepEaPHiwGD16tMiYMaOnWdhSaG7fvn0CURY4dKdNm9bxGEX6p6AEaatw0MODTeXKlSMOi5D+/v37u5pkggD57rvvnKgCRIJEknXr1om7775b/Pbbb86FLMg8liCNli5d6hBtWN/Tp087OOIRyaSYIkBCc65atarYtm2bSJ06tfM/7d69W1SpUsUkJEk5tumLfgh0JkDs2X5MgNCsBR6K8Vu/atUqGoWWaGECxJKFMGjGkiVLRIcOHQxaEHloquhwLxND2p5atWp5UZEwfU2vB6L8cdZUcbAD+KbPRUyA/PUnYJoA0akTygQI3c8XEyB0WIY0MQFCj2nQGpkACRrxxBqPCRAD6zl27FgxbNgwgQdrL/nrypQpI3ABgze5FwmSAEE+4GzZsjn1K0BwlChRIqbp7du3d+pdeJUmTZo4pAZqduBQjxoMuLhGwj/WYWPatGmiT58+ruaYIEDcvLyQM/K+++6LaDtwQf0QkHBp0qRxaov8+OOPYtKkSa5zdWuANVy8eHHMZkj/NmfOHGddQNBs2LBBYB38FtMESGh+Y8aMEU888YQYNWrUFXLU77mz/qsImL7ohyxhAsSeXckECM1aIN1fz549jZPdNLO5qoUJEGpE41MfzvJwKLFJTD+4AwsmQK7uCNPrgTP1yy+/LHr06KG0TU2ei2Bz+vTplexN1MamCRA8FuN3btGiRdIQMwEiDZVrQyZAXCFSbsAEiDJk1nVgAsS6JYkrg5gAMbBc3bt3d/Jxyzyku5lHkefXTwJkxowZjtc/ciYjqgMeYenSpXOb1pV/xyH4qaeeEuPGjZPuk7JhaHwQLYjwcBMc+FGwFVE5kQS2DB061HUOJggQRFXkyZMn6hTXrFkjXV8GSrBmocgEN9yi/fvw4cOdR32VNYcuRAPBcxhkDB7QVC9usvZi78vsCzd9qjVAIumbPn26UwPopZdechuO/50YAZMX/ZRTYQKEeGE9qGMCxAN4Kbri97tXr14JV7SRCRCa/RHvWihT1VFhYfrBHfNgAuTqatqwHps2bRINGjRQ2mImz0U6dSeUJhdHjU0TIIAKGQOQdUJWmACRRcq9HRMg7hiptmACRBUx+9ozAWLfmsSTRUyAxNNqRbAVh0TUEfAilARIp06dxKBBgxxPfjygIyWTVy8eFI2HzlmzZilPE4UYS5cuLd0P6aOQqxepriIJHvJRB6RSpUoxdVISICtXrhQtWrRwnQMOp7HSWq1evVo0a9bMVU/KBl5C0OH1i6LsXlO0gQQ7duyYYxZSxgEPREtQCCJeypcv71kVBQHi2QhWoI2AyYt+SqOZANFeQvKOTIDQQMoECA2O4Vr+/e9/O2ltKIQqEpLClnjUsWPHDnHXXXdZY7oND+5MgFzdDjasB1Kt1qxZU2mPmjwX4b4H4pzFfAosrIHqHYcJELqdywQIHZYhTUyA0GMatMZDhw5J1eT1wy6dukh+2ME69RFgAkQfOyt6UhAgqkXQK1asKPLly+cQHDggI8qiSJEizv+fKlUq5z9+CFJWIeWXiuBieuedd0p3+fXXX10f7HGRqF69ekydlARImzZtnFRUbkUM3ciKIAkQRNCg5ocfgj2HlF3YZ2fPnhVIS4bHoAwZMohz5845BJWsTJ061YnEcsPOTR9SYCBEnCU+ETB50U+JGBMg9uwfJkBo1oIJEBocw7UwAeIPrjpaL1y4IHLkyKHT1Zc+Njy4MwFydWlNF0GHJTrrYfJchD2MaHsWJkB09gDlb7LO3VnH5mh9mAChRPMvXUyA0GMatEaTUdhMgAS92vTjMQFCj2mgGikIkIMHDzopuWRl+/btolq1arLNSdtNmTJFrF+/XmzevFlaL8iIzJkzS7WXIUAWLlwo2rVr56T0iiY64eaxDHSLVECERMGCBWPOUfUQhxo1efPmlcItZSMUvI0WQaOsTLGDTjoKRP0g1ZaugEBEbZu1a9fqquB+hhEwedFPOXUmQAxvhBTDMwFCsxZMgNDgGK6FCRB/cNXVijMYPNZxPjUtTICYXoG/jx+q7+blnOl1RvFGgKhGHHjFx+b+NqTAUl0PjgCh21FMgNBhGdLEBAg9pkFrxH0ZjtEmhAkQE6jTjskECC2egWvzSoDg4Q9pk5D2SVZ2794tbr/9dtnm5O3mzZsnunXrJq0XxbyzZMki1V6GAIEi1KeIFZGBtF9I3UQlH330UUySCgXlFyxYEHM4VQIE9U5Gjx6tNAX0wcHXa9orpUFTNNY5KHolQEAI1qhRQ9dk7mcBAkyAWLAIlpnABAjNgjABQoNjuBYmQPzB1YtWW9L2MAHiZRXp+w4cONCpZSjriEVvQfxFgKg+uPuBmS06mQBRXwmOAFHHLOgeFDVsdW1mAkQXOXv6zZ07V3Tt2tWIQUyAGIGddFAmQEjhDF6ZVwIENRViRTJEmtHevXsF0mCZEjxY9+vXT8yePVvKBOoIEAyK1Es5c+aMOr7XlErhit1yHfbt21egiHYsUSVAdC4gb731lmjUqJHUuvjRyAQBwh9CP1YyWJ1MgASLdzyMxgQIzSoxAUKDY7gWJkD8wdWLVjjQ5MqVS/z8889e1HjuywSIZwhJFeB8/vTTT4vs2bOT6lVRxhEgKmjZ1ZYJEPX1YAJEHbOgezABoo44ZXp19dHt6gFnaDj/mhB+9zGBOu2YTIDQ4hm4tmQkQAAyCBDUfpCR06dPi9y5c8s0FbIRIFAW7dEURdtRBJ5aohE5smlzVAkQFDBHNIesoAbGuHHjZJv70o4JEF9gTXilTIAk/BIrT5AJEGXIInZgAoQGx3AtTID4g6tXrT/88IPRh27YzwSI11Wk7Y86c2PGjDG6L5gAoV3TILUxAaKONhMg6pgF3YMJEHXEmQC5itmaNWvE/fffrw4iQQ8mQAhANKyCCRDDC+B1+GQlQHAgrF27thR8KgUIVQiQjz/+WJQpU+YaG+DpNWrUKCnbVBpFqgOCjyFIh/Hjx7uqWrlypWjRooVrOzQ4c+aMGDFihHjppZek2qPRY489JpACwqQgOkk1PZvXFFj8ITS54jRjMwFCg2MiaWEChGY1mQChwTFcCxMg/uBKoXXSpEli0KBBFKq0dDABogWbb50QAQICJFu2bL6N4aaYCRA3hOz9dyZA1NeGCRB1zILuwQSIOuJMgFzFbM+ePaJSpUrqIBL04HcfAhANq2ACxPACeB0+WQkQ4KaSZkr2gfPSpUsiQ4YM0ssSXpvjiy++ED169FAq0i47GFJLIcVUSDAnXKxmzJghpQLFyVGMESka3ESniPuJEydE/vz53VT7+u+ffvqpaNiwocCjm6wwASKLVOK2k/198BsB2Wguv+1g/UIwAUKzC5gAocExXAsTIP7gSqH1/PnzAnUfFi5cSKFOWQcTIMqQ+doBZBhqgPgRGS5rOBMgskjZ144JEPU1YQJEHbOgezABoo44EyBXMTt27Ji46aab1EEk6MEECAGIhlUwAWJ4AbwOb4IAQZqhChUq/M101BKBpEqVSuAhvGDBgs5jvZ/1IPwgQJAuK0+ePErLcuDAAXHLLbeIo0ePisKFCyv1VW183333ieHDh4u77rrLwXbDhg1KKtxqiYSUbd68WdStW1dJt5+PyIh+AXnTqVMn0bJlSxHab6lTp/4bEYbc20jdpRKBA13Qoyv8IdRFzp5+fu5dlVkyAaKClr9tmQChwZcJEBocw7UwAeIPrlRacTbz8/wby04mQKhWkUbPk08+6ZxJvZwzvVoSbwQI9vDQoUO9Tjsh+jMBor6MTICoYxZ0DyZA1BFnAuQqZidPnhT58uVTB5GgB7/7EIBoWAUTIIYXwOvwQRMg5cuXFzNnzhQFChRwHqFxoAchEim10uuvvy4eeOABr1OM2h81LZo3by6lHymdZCIfunfvLubOnSulMx4bIUKiVKlSMU3/888/xYoVK8SDDz4oPcXWrVuLZcuWSbdXbRjtMQFpBdq1aydgMx6x8+bNK9atW+f8b7Ly4Ycfittuu022+TXt+EOoDZ01HZkAsWYprDGECRCapWAChAbHcC1MgETGFWcBOOLYIKZSYTEBYsPqX7VBJQ2vX5bHGwHy/PPPiyFDhvgFR1zpZQJEfbmYAFHHLOgeTICoI84EyFXMmABR3z/c4yoCTIDE+W7wSoDg4U/lsti0aVMnQmLevHmuyKkW3XZVGNbg3LlzUqQGusH7avTo0a5DIJIDtT0SVWQIEETwFC1aVPz222/SMHz55ZdOH79k7dq1olmzZq7qH3/8cYcMmTp1qmvbUIP69euLjRs3SrcPb8gEiDZ01nRkAsSapbDGECZAaJaCCRAaHMO1MAFyLa5ISXr48GEnStQGOX78uOMsFLQwARI04rHHs2E9tm3bJmrWrKkEjMlz0Zw5c5y6gixCMAGivguYAFHHLOgeTICoI84EyFXMmABR3z/c4yoCTIDE+W7wSoDs3r1bVKlSxRcU/CZAvvvuO8fjX0bgTfSPf/zDtSkKaKOQdqKKTAos5FVECjMVQeqw3Llzq3RRartmzRrfoonCa6soGSaEYAJEFTH72pu86KdEg1Ng2bM3mAChWQsmQGhwDNfCBMjfEfnss88Ezm94IEANs3r16vkDvKJWONTAsSZIseHBXSfiIEiMghzLhvV45513BJx9VMTkuYjP1VdXygYCRDWaDfdt3LtNCRMgppCXH5cJEHmsQi2ZALmKGRMg6vuHe1xFgAmQON8NXgmQ2rVrO94lfojfBAhsliVwEEqNCBC3AueVK1cWe/bs8QMOK3QCLzwSxBLU21BJCYX0Z/PnzxfZs2f3bY5+EiD33nuvePPNN7Vt54uaNnTWdDR50U8JAhMg1mwJLoJOtBRMgBABGaaGCZCrgBw8eFCUK1fuyv+AhzcUnlapE+fPKglx8eJFpxYIPPCDEhse3JkAubraptfjl19+cVIXyziBpdyjJs9FiOQ2WTMlqL9VmXFMEyCI8O/fv7944403ZMx12jABIg2Va0OkGa9UqZJru3hrEI8ECDJjpE2b1hjUP/74o8iWLZux8W0aGNlK8ufPb8QkfvcxAjvpoEyAkMIZvLK3335bNGzYUHtgFNVGsXI/JAgC5IMPPhDVqlWTMt8Nqz/++ENUrFhRII1CokqJEiWc+aVPnz7qFFUfDUAY+X04YwIkUXekHfMyedFPiQATIPcA3IkAACAASURBVHbsB1jBESA0a8EECA2O4VqYAPkLEaS8Klmy5DUgL1iwQHTo0EGkSZPGnwVQ0Hrq1CnnQRC/70HIhAkTHALIpDABchV90wQI9h8i/Y8ePaq0JUyfi1TvIkqTi6PGpgmQLVu2iLvvvlsJMSZAlOCK2ZgJEDosQ5r++9//aj2eI71237596Q2S1AgCBtFYw4cPl+yRuM2+/fZbccMNNxiZIBMgRmAnHZQJEFI4g1c2bdo00a1bN9fIhmiWxTsBguLmTz/9tJg+fbor+G6HSHi3NGnSxFVPqAFSG4A0kRG0w/jwooklhQsXFnjsV6nLAn3wlCpbtqyMKQLeYLEiYVQvHfBsrF69utTYuo2YANFFjvvJIGD6oh+ykQkQmdUKpg0TIDQ4MwFCg2O4FiZAhFOvLVZ6qe+//94ab0lEyXbt2tWfzRCmtX379gKP7qa8I2EOzruIMGcRwnQRdKQKufHGG5WXwvS5SPUuojzBOOmwfft2aUc/P6ak89jHBAjdSjABQodlSJMuAYK6RLNmzaI3SEEjarmWKVNGoUfiNV22bJlA9hFTUYI6v4mJtwrxPSMmQOJ7/ZzC0C+99JK4/vrrtWYS7wQIJo359+jRw3X+qFGB6Id8+fJFbDtlyhSBItoygnzTiKZQFaRmQDquaHLnnXeKHTt2qKp12ss+nl66dEmkS5cu4hgjR44UY8aMkR4fmMEbwu+LChMg0kvCDTUQMH3RD5ks+zesMUXuoogAEyCKgEVpzgQIDY7hWpKdAMEZrFSpUjHBhVMI0mPZIEjp07ZtW4GLexCCC3qdOnWCGCriGCCnOnfunNApZWXBnThxohg4cKBsc/J2uo99ps9Fft8ryIH2QaFs/Uofhr6iEqm2VWsqMQFCtyJMgNBhGdKk+5toAwFy4MABUb58eXpQ4khjEI63seBgAiSONksUU5kAif81FChafdNNN2nNJBEIkFdffVXA401GcCmLxpwjmqZfv34x1aA2Bh7GIqVckBkfbZC/EXkcIwkuybqH/h9++EF07NhRrF27NqYpIIFS5stO2fihhx5y5icrs2fPFo8++qhsc+12fhIg+BtQyW0bPgn+EGovqzUdTV/0Q0AwAWLNluAUWERLwQQIEZBhapKZAHGL/EgJlck80eErj0jgoFJyoej1Pffc48/mk9QKT9levXpJtk7cZsePH9eKwKBCRPexz/S5SPcuRIWbDXpwL+3Tp49RU3TuOEyA0C0ZEyB0WIY06f4m2kCAqNZppUfPvEa3jC5+W6jzm+i3TaxfDQEmQNTwsrI1HhgKFCigZVsiECBnz551UlfJRE4gXRgiRsIFuXEHDx4sli9fHhNHRDy4kSRuC7Fx48aIdVvgGdiqVSttAgTj4rIPTzM3L8NIF5tPPvnE8VDEx1VWkBu2Vq1ass212/lJgNx6660OaVSoUCEt+zZv3izq1q2r1Zc72YGA6Yt+CAUmQOzYD7CCI0Bo1oIJEBocw7UkKwGimv7h9ttvFytXrtT+vlOv3rx585y0tX4LvLZNn0tknIr8xsEG/abPF7qPfabt7t69u5g7d64NS2jMBtM1BzBxncc+JkDotgwTIHRYhjTp/ib27NlTzJw5k94gBY2wfejQoYHVFFMwLbCmOP/ecccdgY0XPpDOb6IxY3ngiAgwAZIAGwOP9wULFtSaCYgDL97vsQZ9/fXXxQMPPKBll2qnBg0aiE2bNkl1i3Sof//996XqWCDKImvWrFLjxGoUToLgg4o0XhT5DMeNGydGjBgRdXh8NPDxCJcZM2YoeRrVr19fYB5BiJ8ECOx/+eWXRadOnZSnAo9OkE3t2rVT7ssd7EHA9EU/hAQTIPbsCSZAaNaCCRAaHMO1JCMBAvKjZs2aArXfVAQODk2bNlXp4lvby5cvOznE3erBeTXABgIEj7d+z9MrTkH0N32+QBF0nWKxpu1GdgPdu20Q6xrEGKjlA+c8k6Lz2McECN2KMQFCh2VIky4B0qFDB8eJNlYdVXprr9X42muvJe27A9K0I5V82rRpg4A64hg6v4nGjOWBIyLABEgCbAxdAuTrr78W999/v1MXww9RfUBCbYpz5845hRv37NkjKlWqJG0WHvzx8C8jbdq0EUuXLr0SaXH+/Hkn8gI/aLHk119/FenTp5cZwrXNV199JYoWLXqlHXW+5ipVqojdu3dHtWPChAli0KBBV/79vffeU47kUCVA9u7dK+CNiUsNataoYOk3AfLiiy8KeJupCvYrLicocMoSvwiYvuiHkGMCxJ49pPr9oracMs9vrLSH1HaH62MCxB+Ek40AUUl7FQlxPCJVqFDBn8VQ1Eq5dtGGfvvttyNGGiua6qn5woULxSOPPOJJRyJ0Nn2+ePLJJ8XYsWOVoTRt98WLF0WWLFmU7U6UDkWKFHEyG+iQV5QYvPnmm6Jx48ZKKpkAUYIrZmMmQOiwDGnSJUDQf9WqVaJ58+b0RiloxBsWMnYko0yePFm6Xq9f+DAB4heywellAiQ4rH0bSZcA8TsUH5cf1KRIlSpVzLn//vvvAoTAs88+KxYsWOC0VSVA0EclXywe/5966imRKVMmsWHDBtGoUSPX9Tl58mTUAuqunSM0OHTokJO6CxjhgkIpIBpAOMSSRYsWCRRd/+677xyvSlXBofjee++V7hYiQNAB0RY4IBcvXjxqQfaUim0lQJByTLf+jjRw3NB3BExf9EMTZALE96WWHoAJEGmoYjZkAoQGx3AtlI/oX3zxhShWrJg/hhJolSl4LjMMzpoUUbYyY7m1QdTpww8/7NZM+9/h6IOo3ty5c2vr8NoReMORyS8nK6/2BdEfZ1c4mpkUlbtRSjtNn4tQKxE1E5NVKleuLHbt2mV0+rj3Vq1aVeA7riJMgKigFbstEyB0WIY0eSFAQD48+OCD9EYpaMQ3FecH7I1kE9P1P4A3EyDxv+uYAIn/NRS6BAhyq+p4vctCNmDAACcVU86cOaN2wQEbdTXQNqXgsbxixYqyQwlctFTD4UCA3HLLLaJFixZS4wwfPlw888wzUm1lGyF1EqIxEPVCKSA2du7cSanyGl2ql6NIh7gXXnhBoLB87dq1Y9pqKwHCIfq+brHAlKvuZb8MYwLEL2TV9TIBoo5ZpB5MgNDgGK4lWQgQr5EfKXGz4eEiZM+FCxdEjhw5/Nkc/9OKKG/d2mZUhsk441CNZaOen3/+WWTMmNGoafFKgCDF7JIlS0Tnzp2N4mdqcNwL4WRlUvC+ULhwYWUTmABRhixqByZA6LAMafJCgCDtdevWremNUtTYu3dv4/VIFE323BwOFXCQNi1MgJheAe/jMwHiHUPjGnQJEOQxRN0JP+Xzzz8XN998c8QhEKKPwy1yGYaLKgGC/ikjDPyYU+nSpQUKhVPK999/L7Jnz06pUqxYsSKQjzNyWadJk0ba9liHOLcC8LYSIHjcM/3AIL0A3DAqAkyA8OYIR4AJEJo9wQQIDY7hWpKBADl8+LAoWbIkGYB58+YVePiwRfx2oMDfXoECBYxON1++fOLbb781aoPJwanqBnqZQ7wSIJgzJQHqBUMTfeEQg5oDJkX3jsMECN2qMQFCh2VIkxcCxIa/S8yjS5cuV7Km0CNkp8Y8efI4WUtMCxMgplfA+/hMgHjH0LgGagIEtR0Q8grBIzfSNCGiAP89Xbp0SvNF0cpSpUpd6YN6GwipReRFLNEhQL788suoZIuS0VEagwBBOLLtOWmnTZsm+vXrRzHlqDpwcVdN/SRziMO6I+9tuGekKqmDoo+oM4L9B4INaS/wH1ymQLaEi24NEN3Lga+Lw8qVEWACRBmyhO/ABAjNEjMBQoNjuJZEJ0AOHjwoypUrRw4eoo1RL06lBhm5Ef9TiLp3jz76qEA6LD8EqcNKlCjhh2ppnV4emqQHsbThq6++6qRKcUsD7Kf5XtK02nAu2r9/vxMlnoyi6mTmB0bHjx/XIlGZAKFbDZm7M91owWl69913XbM/+GWN1+/Shx9+aMXvki657Reufuu1waEAc2QCxO+V9l8/EyD+Y+z7CLoEyPTp00Xfvn1Fz549HZLjzz//FDjwoi5DpEvTTz/9JLJmzao0nxAB8ssvv4h9+/aJ8ePHi/Xr17vq0CFA8EHr2rWreOutt1z16zZ47rnnnKLXtgqKciO1F0gQPwWemdgnKiJ7iEOxPWCMFGiZM2d29iQihVArRVaifSRxGUTuTOgEIYKIHjyITJ061flbUBUmQFQRs7O9DRd9IMMpsOzZH0yA0KwFEyA0OIZrSWQChKrmRzTk33vvPVGjRg1/FkZRK1JhjRo1ypcz28CBA8XEiRMVLaJtDpInQ4YMtErjRBtIvLJlyxq1tn379gJEjI7YcC46c+aMk3oYqZKTTXBvNv23s27dOq0aNkyA0O1W2bsz3YjBaIpnAgTvCH44aKgij78z0994VZu9tLfhNxH2MwHiZRXt6MsEiB3r4MkKXQIEYWR4KEaNjly5crnaoEOAoLg5PPFR5Bv1HmRFhwCB7pUrV4pWrVrJDqPcbubMmQ5hZKts27ZNq6C5ynxwWQdpoFqcUPUQN2TIEFG+fHnRtm1b53FAJaoFxRNlInXwMQUpgrZIj6EqTICoImZnexsu+kCGCRB79gcTIDRrwQQIDY7hWhKVAIFTQvXq1QWihf2STp06Obmz4WBhg+CBGg/Vfojpbxvq88EpZ+zYsX5Mz1qd1apVc77nRYsWNWoj7iuzZ8/WssH03gkZrRoBrjVZyzpt2rRJ1KtXz7hVuh7mTIDQLZ3q3ZluZH81xTMBEp7dxF+komv3O/OJqXlFGnfDhg2iQYMGVpjEBIgVy+DJCCZAPMFnR2ddAkTVeh0CBKmuEFmiWjsDH/wKFSqomuhEf9x3333K/WQ73HXXXQLF48uUKSPbJdB28GysVauWr2O++eab4t5771UeQ/cQh7FA1G3fvl16TFkCRFphlIZMgHhF0I7+tlz0mQCxYz/ACiZAaNaCCRAaHMO1JCIBgnNiUB7zDz30UMT6c/6slrvWJ554wvF0pxYbvm1Bris1frr6ELXcrl073e5k/bp37+7cWXTEhr0Du/Hw1ahRI50pxG2fL774QhQrVsy4/UyACLF69WrRrFkzY2uhe3c2ZrDkwPFMgGCKQb0zxILz7Nmz4oEHHhBwfk10Adlj2qEghDETIPG/25gAif81FDYTILrw6n4YkZqpd+/e4p133lEaGl5Sd9xxh4BnoJts2bLFd5LBzYZI//7zzz87kRLDhg1z7Y46L7iczZgxQ+zevdu1fcoGup5JQR7igjqYMAGitHWsbWzLRZ8JEHu2CBMgNGvBBAgNjuFaEo0AOXTokECdtSDl66+/FoUKFQpyyJhj6T42xlJqQ65yFEEfNGiQdiomaxZI0hDs48WLF4tKlSpJ9vCnGWxQSR0bboUt5yLY9cgjj4iFCxf6A5RlWk2fPUJwYP1169dwBAjdpgry7kxntbsm3Xced83uLbzWAMEIFy9eFJkyZXIfzOcWe/bsEZUrV/Z5FLPq16xZo5WKzy+rmQDxC9ng9DIBEhzWvo2UiAQILktPP/20yJgxozJuY8aMESNHjlTqt3nzZnH33XeL999/30m/EEvww1enTh0l/UE0li12eMMNNwg8nhQuXFiohk/Cmwx1UK677jrlKQV5iGMCRHl5krqDLRd9JkDs2YamHyEOHDjgpACkEJP5ipkAoVjBa3UkEgHy8ccfC0QLBy0oUL106dKgh406nh8pXFFTTabunt8gwIu6efPmfg9jhf6HH35YLFiwwLgtXveTLeciAEn5PTS+MC4GIOVXy5YtjZu5du1a7cgHJkDoli/IuzOd1e6a4p0AwW+SiXNLOLLIzoKU4bNmzXIHPQ5bNGzY0Pme5suXzxrrmQCxZim0DWECRBs6ezrigaFAgQK+G6STAsuLUSgOmT17dmUV/fv3d4pay8rjjz8uJkyY4BTFvnz5skiXLl3MrkjNtXHjRqe2iU2CAugytVzg8QjPx5CoeB2ilguIKR0J8hDHBIjOCiVvH1su+kyA2LMHmQChWQsmQGhwDNeSKAQIyI/bbrtNoFaECTH5CBNpvl4frcN1du7c2QrP+e+//1706tUrKaJAkIq2Ro0aJrbzlTFxf8K9Zty4cdp22HIu0rmraE/acMeuXbs69Ync7qFBmNmiRQvx+uuvaw3FBIgWbBE7BXl3prPaXZPJby9FBAjqUSA9nw3y66+/iptvvtmpaZpoEnJQtmleTIDYtBp6tjABooebVb0OHjwYSN7koAkQFMHUiTTA4qg86qMAJQpth+TIkSOuuVcR0o9ICptEds6LFi36W1g8CoHLhnHCWxJekzqCVAwVK1bU6archwkQZciSuoMtF30mQOzZhkyA0KwFEyA0OIZrSRQCZMeOHQK11UzK/v37yaKtvM4D0Voofnzq1Cmvqq70nzNnjujRoweZPl1FeNhFitpEFqTSxd+macGeBrHoRWw5F4XmsHPnTnHnnXd6mZL1fV9++WWpVMxBTAR1knAO0hEmQHRQi9yHCRA6LEOaKAgQ6LLpN3LEiBGeCG96lL1rRNToqlWrvCsi1sAECDGgBtQxAWIAdOohly1bJlq3bk2t9hp9iUqAhH/AZHJRwysGhadsElkCBFEuadKkuWI6iKacOXNKTcXLxz7IQoZMgEgtJzf6HwJe9jUliEyAUKLpTRcTIN7wC/VmAoQGx3AtiUKAUM5DF2mkV0DaIlvES+qZSHMId/IxNc8//vjjb2dPU3b4Oe6nn34qSpUq5ecQUrp37drl1DX0Iraci0JzwB101KhRYvLkyV6mZXVfWzDH7zLeFY4dO6aFFxMgWrBF7MQECB2WIU1UBAjeNRAJYosgRfnQoUNtMceTHXBMnjdvnlYqfE8DS3RmAkQCJMubMAFi+QLJmId6F0899ZRMU09tkoUAuXTpkpg7d67o06dPTLxsOajCyC+++EIUL15can0R8ZEhQ4YrbX/77Tcxe/ZsgdRhbvL2228L5GNUFRQLA55BFTFkAkR1hZK7vS1/y0yA2LMPmQChWQsmQGhwDNdCSRzg/FCsWDF/DHXRSjkPLxNYsmSJaNeunRcVZH1xBk15RvOqGKls8GhcsGBBr6o890d6qFq1annWY6MCEGkdOnQwTvIgHQoIPV3v/RC2tpyLUq51Ij88oQal6Wi4ENa4q6HwvK4wAaKL3LX9mAChwzKkiYoAAeEwePBgegM1NcpkMNFUHXg3pJqvX79+4OPKDJjI3yGZ+SdCGyZAEmAVS5cuLT755BPfZ4JHbEQK4ME8CNFNgaUaZh/pkL9u3Tpx//33x5ymTZcD2bonL774okCO2VSpUv1tbrIHrOHDh4tnnnlGefmRjzhHjhzK/XQ7MAGii1xy9rPlb5kJEHv2HxMgNGvBBAgNjuFaKIkDJkD+QteW7wBsoT4z7dmzR1SqVMmfzaigVbZWnYJKa5oinZsNKZqo9o5Nfw8pF/n55593iv4mktiW5x5kXpcuXbQhZgJEG7prOsrez+lGDEZTvNcAAUolSpQQSA0eVHpvmZVZs2aNdRlKZOxO2eall14S3bp1U+0WWHsmQAKD2reBmADxDdpgFQdxUIVXUd++fZ3oiCBElwBBRMyYMWOkTMRlLNLDPFJcwWsulqxfv140btxYahy/G6G45KxZs1yHOXz4cMRIkb1794rbb7/dtT8ijYCvqlBdyGTHDYoAUYm8kbWd2wWPQBC/nzKzYgJEBqVg2jABQoMzEyA0OIZrYQKEHlekjhg/fjy9Yg2NSBeFcyxVdPf8+fOd2m8p059qmEXS5ejRo44jzj//+U8SfTYo2bJlizWRLbLpcN1ws+VcFG6nDXWD3LBT+ffKlSs7j6imovDCbaVIn8YEiMoOiN2WCRA6LEOaqCJAoA/fsbp169Ib6UHjG2+8IZo0aeJBg7muSHvlhXwNwnImQIJA2d8xmADxF9/AtAdxUP39998Fiim6pYaimrQuAYJLo+wjfbQx4C3XqVOnmJE1CDGHl4xp+fzzzx2mfOvWra6mRMtPvG/fPlGhQgXX/iiAPmnSJJE/f37XtikbJCoB8tZbb4n77rtPCQtubB8CQfx+ysyaCRAZlIJpwwQIDc5MgNDgGK6FCRB6XPGIgTPuzTffTK9cQyOirpFiQ9ahx22IoBxD3OzAv3v1MJcZI6g2ODvjkdIWSXQCBDgjYsK2R0ed9QchiTtc4cKFdbr70ofiwZ0JELqloVgPOmvoNCVCBAjQGDZsmFN3I1u2bHTgEGhCfWC82cSTxAP5ATyZAImnXRXZViZA4n8NnRkE9YCHR/batWsHgpoOAYKDJKJUUJhKRqJFgKCvW1opEEHTpk2TGcbXNihw2b59e6kxohEgILcQQdKvXz9XPW+++aa49957XdulbJCoBMizzz7rHH5Y4huBoH4/3VBiAsQNoeD+nQkQGqyZAKHBMVwLEyD+4FqnTh2ndsL111/vzwCKWmWikWVV4nw3ZcoU2ea+tkMtukyZMvk6RlDKv/76a1GoUKGghos5DmX6E1vORdEmnAgkCP6+H3jgASv2DoxArU88muKe50WYAPGC3t/7MgFCh2VIE2UECHSePHlS5MuXj95QjxpXrlwpWrVq5VFLMN3hfNK9e3dBReD7aTUTIH6iG4xuJkCCwdn3UYI6qB48eFCUK1fO9/lgAB0CRDXsLxYBgsJWEyZMiDlXHTKAGjwVlj9Wru/Fixc7KRLcBFEPjRo1cmv2t39PVAIE+Z537typhAU3tg+BoH4/3WbOBIgbQsH9OxMgNFgzAUKDY7gWJkD8wRVa8eAkExHrnwV/14zabY8++ijJcEitFV4DjkSxppKqVasK7OV4lKxZswrciWwoLg/8sLaIfh83bhwJnLaci6JN5vTp0wIP7YsWLSKZb9BKED2OO6tNgofcG2+80bNJTIB4hvCKAiZA6LAMaaImQKDX1t9LpAx8+eWXBepq2CjNmjUTzZs3Fx06dLDRvIg2MQESN0sV1VAmQOJ/DZ0ZBPXDe+DAAVG+fHkt1PLkySNOnTol3VeHAHn77beloxNwQEN+5YwZM0a0SYYAMf1IBsNfe+010a5dO1dcZ8yY4eRdTp8+fcS2so+vy5cvV/YoCJIAQVg86rNEW1dXoBQaxIOngsJ0krZpUL+fbgDL/g266eF/946A6d92L9/a8Nl/9NFHgTkuhI/NBIj3vRhJAxMg/uAa0nro0CFRsmRJfwdR0E511oCXZY8ePRRG9rcp0nINGDBAIPVFPEmBAgWcNBjFixe3xmzkoq9Xrx6ZPbaci2JN6Msvv3QiKPC9jCfBXQzphG1Lm9O7d28xc+ZMz1AyAeIZwisKmAChwzKkyQ8CBGR42bJl6Y0l0jh27Fjx5JNPEmmjUYPUYcOHDxdwJognYQIknlYrsq1MgMT/GjozCOqgqvMog/zFSCuAwx7CfWVFlQABBni0atu2rdQQ77//vrjrrruith00aJBjcywx/UiGwvRIXTVw4EDXOa9du1Y0bdo0ajt4UXXu3NlVD9YS0SIqdUB0CBBEmoA0kynOntJofExHjRol0qVL5zoXrw2oHiW82sH9vSEQ1O+nm5Xw0LHpccrN3kT+d9O/7Trf2mjrwQQI/U41Hf3JBAj9mqbUiLPQwoUL/R1EQfs777wj6tevr9AjclPUrsO5NkeOHJ51USnA+RA199atW0el0nc9IHZBgtgiwBCPW3B0ohJbzkVu8zl+/LhVa+FmL7yd58+fL6677jq3poH/O9WdhgkQuqVjAoQOy5AmPwiQFi1aCKScslXwXgTCGI6/K1asMGpm0aJFHUdVfEPjjfwAcEyAGN0+JIMzAUICo3klQR1UVR9l8OFGxEjq1KkdcuKhhx6SBkuVAEEe3iJFikjr37t3r6hYsWLU9jJsuelHsiNHjjjRHzIpBFavXi0QahhNli5dKk0eodaKSqFQHQLkq6++cgoDnjhxQiAFhGwhUETEtGnTJpA0D1SXBelNyw19QSCo308343FAvXz5clzkQHWbiy3/njZtWqdWEyL6VMT0b7vqtzbW3JgAUVl5ubZMgMjh5NaKkshxG0v1392cRlT1eW2/adMm0aBBA69qxMaNG0nIFM+GpFDw559/OveEeBA8IuEBxyZRvf/I2G7LuUjG1rNnz4olS5Y4tRttFtg3ceJEK/c6Zao9JkDodiETIHRYhjT5QYBAN0j8Jk2a0BtMqPHSpUsC81d5LyMcXmzZskVUqVIlkCwdlHan1MUEiF/IBqeXCZDgsPZ1pKAOqjKPMkOGDBGVKlW6Jk2SSnoqgIUf6Lx580rjhkuJyqO8GwGCgd0euE0/kuFh69Zbb5XCyI0AgRLkYMQlwk1C5IRbu9C/6xAg4fVKEN4PL8jnn38+5rBB5u922x+y+HA7swgE9ftpdpbJO/r06dNF3759lQAw/dsu862VnRATILJIybdjAkQeq1gtbSZA8JsxevRoa6Il4HiCCOc9e/Z4Ar9mzZoCqUxvuOEGT3qoO4MEQdQNfntx3rNN5s6d6zgR5c6d2zbTXO8qOgbH47novffeE7Vq1dKZrq99cCdGBgRb6sWET/bixYtOPZXZs2eT4MAECAmMjhImQOiwDGnyiwB57rnnRL9+/aKmGqefiTeN27dvF1u3bnXOFGvWrPGmLErvGjVqOKkZUVetcePGvowRtFImQIJGnH48JkDoMTWiMaiDaqxHmS5duogHH3zQOXzC6zZckNIIRd9kRbXYNkLSCxUqJKteJAIBovJIJkOAtG/fXrz66quuGCJVD3LYyhIAOgRIJJIF3vH4WOOCjBDySBLkY5/s/F0B5QZGEQjq99PoJJN4cESA4FKiIkyAqKAVvS3XAKHBMVwLJXEQ7mzgj8WRtVLOww+7J0yY4JCnQaTUlLGf6oEXj/k4w9koOPvde++9AnVYbJF3EUHr3QAAIABJREFU331X1K5d2xZz/mYH0vlWr16d3LZ4PRcBD+wdW/b3smXLnGwDKg565IvpolD1fu5mHxMgbgjJ/zsTIPJYybb0iwDB+EE6YcrO160dvrlwsMiQIQMZgbx582bx+++/ixtvvFGUKVPGzYS4+ncmQOJquSIaywRI/K+hM4OgDqrRHtxRP+L+++8X2bNnj4qo6gFrxIgRAmmoZOSPP/4QeLzHo5WsgPGGV04scXvgjqdHMkoCBJiBjEiTJo0U3KoESLdu3cS4ceOietqdO3dO4D+RClAyASK1JNwoBQJB/X4y6GYQYAKEi6BT7zyOAKFB1HYCBLP86aefRObMmWkmTKAlV65czvnHq9j83Tt16pT47LPPBKJVTAqKxiOliUrNu6DtbdmypVi1ahX5sDbvD7fJ4k6IKCfZmpBu+nT/HYQlPKBtlu+++0489thjAndEKmEChApJjgChQ/KqJj8JELxFwUHTFqcJVfzgtBQSpKVEbSm3emi9evUSAwYMuPImhN9fUym2VOer054JEB3U7OrDBIhd66FtTVAH1XACBFEfKKgEhtdNVAkQFEdK+UPspn/37t1OXkFZkXkoTyQCRObBpmPHjk6BczcpUaKE+OSTT6Tz2KoSILLRP7/99psTtgnv7m+//dYxW2Zd3eYn++9u+0NWD7czi0BQv59mZ5m8ozMBwgQI9e6X+Z5Sj5lSHyVxwBEg7iuF9Ey2fO/hVRkpytp9Fn9v0bRpU4E6J7bLggULBP7e8Jh85swZ381FmiusNVIW2S54aPMr0iFRzkWTJk0Su3btEjt27BDHjh3zdUnLlSsnSpYs6TgE4iE0HmTfvn1OehpKYQKEDk2OAKHDMqTJTwIEY6BW14YNG+gNZ41WIMAEiBXL4MkIJkA8wWdP56AOqqGDEh6UbrnlFnH33XdLg6BKgECxyrxUaoCUKlXKqSWBIts4sEYTtwsvLh8PP/ywsYuxbAqsVq1aiRkzZog8efJcM1V42aEoVvr06R0GH+vkJii4qJJuTDU9mSwBErITZAxyRoMI+fDDD8Vtt93mNgWSf3fbHySDsBLfEVD5nfHdGB6AHAEmQJgAod5UTIDQIEpJ5NBYFFkLzot41LNFXnnlFdGpUydP5pQvX16gNp/N0Q0pJ4h85UeOHHGIkGgpUHUBueOOOxwveJyR69SpExc53HHnwUP7xx9/rDvtmP0S7Vy0c+dO8emnnwpEPAwdOpQUM9w9QCIgqwDuxvEkftxjmACh2wFMgNBhGdLkNwGCcY4fPy7lHEw/O9boNwJMgPiNsP/6mQDxH+NARgjqoApPfhwgcVlIlSqV0tz8JkB+/vlngXD1gQMHKtmF/Kwp8cN/L1u2rEOMuB0Me/fuLUaOHCmuv/56pTGpGssSIMOGDRODBg1y6meA7AjNC+GNIEdUBPgiPVmOHDmkuy1dulQpFF3ncQkemrjglC5dWlx33XXStnlp6LY/vOjmvsEhENTvZ3Az4pFSIsAECBMg1H8ROt8oShsoiQOOAHFfmXvuuUfMmjUrYtpN9970LXCOmz59umdSBkVJUfj4pptuojfSJ414vDpx4oSTbgMOL4888ojWSDjLIuoZ6VyzZctmzdrKTAY2jx492kkV65ck6rno119/dSLFEUV1+vRpx1tbR2bOnCmqVasmEImOdC+5c+fWUWO0D9JeNW/enNwGJkDoIGUChA7LkKYgCJCGDRs6RH28OBjQo5y4GpkAif+1ZQIk/tfQmYFtOYojweo3AYIx8SiBC51XgRfPnXfeKXDAdRNEH+DR3YTgEH/rrbe6Dg37kLaKIt3BunXrnJzIKtK9e3eBopuyYvpxSdZOJkBkkbK7XaJe9O1GPTjrmABhAoR6t5n+RjEBQr2i7vpQ6w4P5rYI1SV848aNon79+rZMS8kOpAPD/QffcJXzGNqj4GvGjBmVxrOlMWp+oPaHn5Is56Lz588r7x3gniVLFpJUdH6uoZvuqlWrCnxLqIUJEDpEmQChwzKkKQgCBGPF87eVHvXE0Uh19kocROJvJkyAxN+aRbQYKYZQM8NmCYIAwfxRkwSeUUHKL7/84lymgpTDhw87uWaDlMqVK4t58+YJpE5QEZWLKfSaflySnZvqvGT1crtgEUiWi36wqNozGhMgTIBQ70bT3ygmQKhXVE7fli1bRK1ateQaB9AKdSpatGjheSQ8slHXAfBsFCuIiAAIn6xZs/qODp+LfIfY2ACIWhkzZowYO3asLzYwAUIHKxMgdFiGNAVFgGC8d999V9SuXZt+EqzRGAJMgBiDnmxgJkDIoDSrCPUP6tata9YIl9GDIkCWL18u2rRpEygWKHalG0ata6iJx3fkzR0/fryyyaq2mn5ckp2g6rxk9XK7YBHgi36weAc9GhMgTIBQ7znT3ygmQKhXVF6fbd8LqnMI0tuiPh6LvQjg4a5Dhw4CDzB+i2373O/5JpN+yu9HJNyYAKHbTUyA0GEZ0hQkAYIxg6xNSo8WawxHgAmQ+N8TTIDE/xo6M0CNBz9zwVLAFBQBgpB45HYNWv744w/luii6NoLwqlevnm537X6nTp3SqneiekE3/bgkC5DqvGT1crtgEeCLfrB4Bz0aEyBMgFDvOdPfKMoHLK4BorY7kNdbt+6E2khyrXfv3i2qVKki1zhGqz59+gj8VrLYiQDuGAsWLBBIKRuE8LkoCJSDHwP1gx577DGxcOFC3wZnAoQOWiZA6LAMaQqaAEGU5sqVK+knwhqNIMAEiBHYSQdlAoQUTnPK2rZtK1599VVzBkiMHBQBAlOQqmnPnj0SVtE1ee6558TgwYPpFEbR9Pnnn4vOnTuLDz74wPexUg6AdFuHDh3SGlOVKDD9uCQzyaDSEMjYwm28IcAXfW/42d6bCRAmQKj3qOlvFBMg1Cuqpg/n2UaNGql18rH1tm3bRM2aNT2PgEcaipRang1hBdcg8PHHH4tbbrklMGT4XBQY1IEOpHof0zGOCRAd1CL3YQKEDsuQpqAJEIz74osvBkZe0yNml8b33nvPqb17/fXXGzGMCRAjsJMOygQIKZzmlLVr104sWbLEnAESIwdJgFy8eNEpUBe0bNq0ydfIDORthQcYvHeCljNnzohcuXJpDat64Db9uCQzSdTdKVSokExTbmM5AnzRt3yBPJrHBAgTIB630DXdTX+jmAChXlE1fYi6Hj58uJFzZiRLcR559NFHxdtvv602kQitUWC7efPmnvWwAjoEkJ6sTJkydAolNPG5SAKkOGty/PjxQOqFMgFCtzGYAKHDMqTJBAGCsfF+8/DDD9NPKIk0rl27VowcOdKprZIzZ04jM2cCxAjspIMyAUIKpzll8UCA4MeqTp06SiDpHsAvX74s5syZI/r27as0ntfGI0aMEIjG8euiEtThNRIO586dEzly5NCCKBEJEJ39rAUed/IdAd3fGd8N4wFIEGAChAkQko2UQgkTIDSIUhI5NBbJa7GtuOmBAwec+nd4LPcqTIJ4RZCuf9CRHyHL+VxEt4Y2aDpy5IgTtXb48GHfzWEChA5iJkDosAxpMkWAYPyZM2eKnj170k8qCTSG0r/jnDNr1iwmQJJgzf2aIhMgfiEbsN727duLxYsXBzyq2nD44AwaNEi89tpr0h29HMARLXHhwgWBx/c8efJIj+m1YdWqVUWNGjVEStvx3zNlyiRat24typYtG3OI9evXOwWzkGIppWAe58+fF3PnzvVqonT/Tz75xMEOuYdz586tXeMkEQmQp59+WowaNUoaS25oLwJefmfsnRVbFkKACRAmQKj/GpgAoUE0ngmQ22+/XWzdutU529ki1apVI0uPirNo48aNbZlaUtqBlLdwqEJtw6DF9LloypQpon///kFPOyHHw/27Vq1aAvspCGEChA5lJkDosAxpMkmAwIZFixaJjh070k8sgTX++OOP4p577hG7du1yHD2YAEngxQ5gakyABAByEEO0bNlSzJs3T+DRn1JCD/dU6aSQMmD8+PHSJvpxAF++fLlzQUyfPr344YcfnEiRZJaKFSuK+vXrC0TNYJ1Hjx5NDocpAgQkEtKhpUqVinRO6dKlc4qgvv7666R6WZkZBPz4nTEzEx41EgJMgDABQv2XwQQIDaLxTICEELDt+5E1a9ZrHGh0V2vZsmWO4w5L8Aggoqd8+fLBD/y/EU3va9wbnn/+ecdxTvUOYQw0CwfGPTd79uyBWsYECB3cTIDQYRnSZJoAgR0cCSK/rnDCHTNmjHjqqaecTkyAyGPHLSMjwAQI7wxXBAYMGOB4umfLls21rVsD5O3Dj5is4OCGy5xfcunSJYF8gnjQTpMmjWjSpIlfQ1mld/LkyaJYsWIO6YH/e9ttt/lqn+rlharA6MaNG0XDhg19nRsrj38ETF/04x9Bu2fABAgTINQ7lAkQGkQTgQBBSpnixYvTAEKgBQ4+iAShEjgNtWrVikod65FAAJ76JUqUkGjpXxPT56LQvQGR6Ch4y6KHAJwju3XrptdZsxcTIJrARejGBAgdliFNNhAgsIVrgriv7Z9//ilwh3v88cevNGYCxB03bhEbASZAeIdIIXD06FFRsGBBqbaxGiG6IMTgyigL+mKJ8fBjmzZtWicSwvbC8jIYos2dd94pZs+eLTJmzOik5kLxbvz3oESFAMmbN69YvXq1Y7MXQcqApUuXcpipFxCTpK/pi36SwGxsmkyAMAFCvfmYAKFBNBEIEDiQoGZG0aJFaUDxqAWOLXhYQVF0KoGjUNOmTanUsZ4YCKDmB/aUibRXKc0yfS4K3Rsee+wx5wEMTmosagiYcgJjAkRtnWK1ZgKEDsuQJlsIENiDVE4ojJ4hQwb6iSaAxkiO00yAJMDCGp4CEyCGFyBehjdFgLzyyiuiQ4cORmDCJRJhdzh0b968WTRo0MCIHbqDolZIp06dnDngIoGUX6ZEhQBBuDvSpHm97Bw7doyEtDOFGY8bHAKmL/rBzTQ5R2IChAkQ6p3PBAgNoolAgACJFStWCKSitUX27t0rUKOEUpDy84EHHqBUybrCEEABe9T8sEFMn4tS3htuvfVWsW/fPhtgiRsbcG+tW7euEXuZAKGDnQkQOixDmmwiQGATft9AhNx11130k41TjXi7GjdunAABEi5MgMTpolpkNhMgFi2GzaaYIkCQesuPmhQ6WG/btk3UrFlTp2vgfRDy3KVLl8DHjTagCgHyxBNPKKVJizbmN99840S6sDACbgiYvui72cf/7g0BJkCYAPG2g67tzQQIDaKJQoAAjYMHD4qyZcvSAEOg5V//+pdTNJRSQIIgrWiQEcSU9tuqC/UbkfbqlltuscZE0+ei8HsD0rAtXLhQZM6c2RqMbDQEzns7duxwip6bEiZA6JBnAoQOy5Am2wiQkF1btmwx+ndLj7SeRuz5GTNmOL/3kYQJED1cuddVBJgA4d0ghQATIH/BNH/+fNG1a1cpzEw1go0o0G2LnD59WuTJk0faHLD9KmnSoilmAkQa8qRvaPqin/QL4DMATIAwAUK9xZgAoUE0kQgQeCsOGzaMBhgiLSrOJ7JDYp733nuv47XK4h0BPMYhhVqfPn28KyPUYPpcFGnv9u/fX4wdO5ZJkCjrjHsPvk09e/Yk3AnqqpgAUccsWg8mQOiwDGmylQCBfYgmxbfVprpi9CsQXeMbb7zhWo+XCZAgVyQxx2ICJDHXlXxW+FigNoNXUa0BYlMECOaOC8FLL71EmlvZK6Yp+7/wwguiV69eTg0TW2TPnj2icuXK0uZQrTkTINKQJ31D0xf9pF8AnwFgAoQJEOotxgQIDaKJRIAAETzOjhgxggYcAi2oa1eyZEkCTdeqsC3ixZdJ+qz0p59+Es2aNROI1rFNTJ+LopF3iARZvny5bXAZt+fEiRPioYceEshWYFqYAKFbASZA6LAMabKZAIGNFSpUcH7jbr75ZvrJW6wR5+rGjRu7WsgEiCtE3MAFASZAeItII0BxGFYlQBAJECn/n7TRPjV87rnnxNChQ33Srq92586dokqVKvoKfOiJMEYVzzYqAuSLL75IWg8KH5YxoVVS/LYlNEBxPjkmQJgAod7CTIDQIJpoBEiBAgXEkSNHPNcwo0H3Ly0fffSRb9EaKIy+ePFikS1bNkqTE14XCpzDmQoOS7aK6XNRrOgleEjDucprrUBbsVe1y7aah0yAqK5g9PZMgNBhGdJkOwGScsYgyeHUmi5dOnogLNEIZ4py5cpJW8MEiDRU3DAKAkyA8NaQRoDiMKxKgHTr1s25IMCDLUOGDNK2+t3w66+/FkWKFPF7GCX9H3zwgahatapSHz8bY78ApzFjxkTN4xhpfCoCBMQZxmZhBNwQoPhtcxuD/90cAkyAMAFCvfuYAKFBNNEIEKCC9DNwksmSJQsNSB61fPfdd2LAgAHitdde86gpcvfChQuL9evXC/xfW+bsy0SJlOKx5//9v/8nnnnmGSKN/qgxfS5yS9+Gv7PevXuLUqVKCbe2/iBkXuuZM2fEV199ZZ3jGxMgdHuDCRA6LEOa4okAgc2TJ08W9evXt6rGGMWqnDx50vn9ql69upI6JkCU4OLGERBgAoS3hTQCFIdhVQIkZBxyDqM4YJMmTaTt9bvh1q1bRe3atf0eRkq/bYWzPvvsM7Fx40axdOlSgQcOFaEiQJL1QqSCNbf9CwGK3zbG0l4EmABhAoR6dzIBQoNoIhIgQGbXrl1KqT9p0IyuBR7iDz/8sK+ploYMGeLUb0ufPr3f04lb/XPnzhXdu3ePC/tNn4tkz/ATJkwQgwYNigtMKY2EZzhqoqDuo23CBAjdijABQodlSFO8ESAhu19++WVx++23xz0R8ueffzqOse+995545ZVXlBeYCRBlyLhDGAJMgPCWkEaA4jCsS4CEjGzZsqV44oknfAvnlwbjfw3x412rVi3VbqTt33rrLdGoUSNSnbrKTp06JXDBA/Hx8ccfa6lhAkQLNu7kAQGK3zYPw3NXnxFgAoQJEOotxgQIDaKJSoDkypVLHDp0SOTOnZsGKAIt8JafOXMmgaboKnAWRQ5v00WYfZ2khvL3339fTJw4UaxZs0ajt5kups9FsgQI0JkyZYro16+fGaAMjIq7NH474WhmozABQrcqTIDQYRnSFK8ECOxH+r/8+fM77yzZs2enB8dnjQsWLBBr164V69at0x6JCRBt6Ljj/xBgAoS3gjQCP//8s8iYMaN0+0gNvRIgKXXiA5YpUyZrcw/DvldffVX88ccfEcOzf/31V7F69Wqxb98+MXjwYOeiHH7hwP8PprxevXoO62+jIJcxwrAxF4pLLxMgNq5yYttk+qKf2Oianx0TIEyAUO9CJkBoEE1UAgTo/POf/xR169alAYpIS8OGDQN7NN28ebOTnihfvnxE1seXmvPnz4vvv//eunS5siiaPhepECChOb399tvO3xxy5ieifP7552LWrFkO4WOzMAFCtzpMgNBhGdIUzwRISjQefPBBgQg4vMMgBaWNgm/gDz/84KREr1mzJomJrVu3FrNnzxY5c+Yk0aeq5F//+pe45557VLtxe4sQYALEosWw3RSEq3Xu3NmTmePHjxfDhw/3pCNl52HDhjmHXdsumbIT3L9/v/jll18cRt8ruSQ7JmW7AwcOCBzOvO6LlDYxAUK5QqxLBgHTF30ZG7mNPgJMgDABor97IvdkAoQG0UQmQICQbamwEJmLdLJBCh4LMGaePHmCHNbYWHB6AvmDaA88VsermD4X6RAgwHr69OnOnbB06dLxCv01dsNRDuQHHv7iQZgAoVslJkDosAxpShQCJCUyiKjAOxIcDsqWLUsPmqJG1KW9dOmS43CBmmiU0q5dO+d3PkeOHJRqpXUxASINlbUNmQCxdmnsMwwHr2XLlnkybMWKFb4c4PBoXqNGjbglQjyBaqDz0aNHnfBL/Oejjz4itYCCAEFNlLvvvpvULlaWuAiYvugnLrJ2zIwJECZAqHciEyA0iCY6AdK1a1cnLagtgohiFODGA0KQ0qVLF1GsWDEnZexdd90V5NCBjfXtt9+KVatWCRSdHzNmTGDj+jWQ6XORLgECPKpVqyYaNGjg1MjImjWrXxD5rhfR9XPmzHHuWp988onv41ENwAQIFZLCcTKsVKkSnUJLNL377rvG6qgmIgESWlb89iEVJX4/K1eu7GQQCUr27NkjNmzY4GRnGThwoG/DIp3n2LFjjaUAYwLEt6UNTDETIIFBHf8D4cK0ZMkSTxNBcWyExPsphw8fFgUKFBAZMmTwc5ik042LM2p84DCOQpd+CQUB0rZtW+fCwMIIyCBg+qIvYyO30UdgxowZok+fPkoKli9fLlq1aqXUh7Ixpaf2wYMHjXmEnThxQjz22GNi/fr1lPAY14VLHh7YTMnu3btFlSpVSIb/6quvjKVPoJwHCRg+KFm0aJHo2LGjD5r1VB45csRJV2qyfgAeSuChnypVqrg9qyPSAxHcly9fNpaKQ28HyPUyfS7yQoCknGG3bt0cb2GkicmcObPc5A22Qrrp7du3O86CSB8Tj4K0ztRe3yo4IOUOVX0E1Cto2rSpyvCkbRH9U6FCBVKdNihDDVU4rpoQkNR58+Y1MbTRMfFbiDeW66677pqU6yHD8E2G4PcX7z7RvgOpU6cWe/fuNbKG8+bNEx06dBDp0qUzgicTIEZgJx2UCRBSOBNbGQUBgroXQaR6AuuNXLAoRMniHQEQH5s2bXI+OH7LyJEjPRMs2Kuvvfaa36ay/gRBAMQsQnVZEg+BNGnSCDxAql7Gn3/+eaeYLx5NghZcQFBAuWXLliRDr1y50nE8wGUmSME8QIDAU2vbtm1BDu37WCgmXbt2bafGV9CCiye8Qqm+x4hmKVSoUOD7g3oeQa+Dynh4REMERNB/g5FshHMQfhOfeeYZlSn40hYRMvDSD+Uwp3q09MVYIRyy48svv3T+7nfs2CHwoJSokigESGh98PeHewHyxhctWtQh32wR3LHwKHvy5EmBOj3xLp06dRJDhw51/l6CFjzcgjiqXr06ydAvvPCC4+xg4iyIbyRSTaPWQ6LJ/PnzxZ133hn4GQp/9/hbi9fU6X7vA5wFixQp4tRRQh0z09+BSPMFQYxIF1PCBIgp5OnGZQKEDsuE1wQPNlyavMr7778vFixY4PzHT8GBAQeXZGT5KXGFh9vEiRMFiAm/BR8VfHjxHy/Svn17pwA9CyPACDACjAAjwAgwAoyA3Qg88cQTTj08OCPgYQwP1jbIb7/9JpBfHeTV6dOnBdJvJIOYfviiigAJXyvcL1A/EqmxUDgYe82EIFsBiGw4aeDug+h6FkaAEWAEGIHYCGzdupWsoLoO1kyA6KBmVx8mQOxaD6utQQ5KpMCiSGGFR/Vjx46J+++/3/F09UvgORF0wUe/5mJKL9bH72KCKBQJ0oIqVy88Y72mazOFN4/LCDACjAAjwAgwAoxAsiKA6CoUcgXpAG/uKVOmiOuvvz4wOCZNmiQQGQov2IsXL5I4fwVmPNFAiUqApIQHBAgiPRGpkC1bNoHITz8F9ciQkhKpW1A/MdEiI/3EjnUzAowAIwAEmADhfeAVASZAvCKYZP0RtfHwww+TzvrDDz90ikTOnj2bVG9IGS4vKMjEoo4AQn6nTp0qBg0apN7ZpUebNm2cMPRx48aR6ob34EMPPSRWr15NqpeVMQKMACPACDACjAAjwAiYR6B48eLixRdfFCVKlNBKZ4Q6AZMnTxYvvfSS+clYaEEyECBusI8YMUJ06dJFqU4NIldQZweFwD/44AO3IfjfGQFGgBFgBBQQYAJEASxuGhEBJkB4Yygh4FcxR4SYoyjiW2+9RZ6X2HSxUiWALWt8/vx5X4o7ovgmvPtuvPFG8hmjeDHIFRZGgBFgBBgBRoARYAQYAUaAEVBDgAkQNby4NSPACDACjID/CJgmQN59911Rp04d/yfKI/iGABMgvkGbmIr9IkBCaMEj6+uvvxYoMErplWX6IB+vu2HUqFHi6aefJjN//fr1To7nAgUKkOkMV4Q92rlzZ9/0s2JGgBFgBBgBRoARYAQYAUYgUREwfW/yqwZIoq4Xz4sRYAQYgWRAAAQE0mSaEDhsv/LKK6Jbt24mhucxiRBgAoQIyGRRgz961FfwW3DwvnDhglOcLlQvxMuY06dPT5rChV5wCu9LcQG54447nFovKDoYhGCPdurUKYiheAxGgBFgBBgBRoARYAQYAUYgoRBgAiShlpMnwwgwAoxA3CPwwgsviP79+xubB+oXFyxY0Nj4PDANAkyA0OCYNFqQL7d3795OYcCgZP/+/WLdunVi5MiR2kP27dtXjB07lqzItrYhcdRx9OjR4qmnntK2uFWrVqJevXqiXbt2gdZgWbx4sejYsaO23dyREWAEGAFGgBFgBBgBRoARSFYEmABJ1pXneTMCjIAKAuPHjxe5c+cWf/75p0o3z21Tp04tPv30UzFp0iTPuuJFwbRp00SfPn2MmfvNN9+IQoUKGRufB6ZBgAkQGhyTRkvOnDnFtm3bRJkyZQKdM0LOUCwdtSOQlklHNm/eLO6++26drknXB2nIBg4cKF5//XWtuW/ZskUUKVLECEs+b948Dk3UWjXuxAgwAowAI8AIMAKMACOQ7AgwAZLsO4DnzwgwAjIInDhxQuTPn1+mKXmbDz74QFSrVo1cr60Kn332WTFkyBBj5jEBYgx60oGZACGFMzmUoVh5pUqVjEwW6bBQmLt79+7izTffVLIBdSHAkoPEYYmNAAgMHbII6acaN24scuTIYQRiEDfwDHjjjTeMjM+DMgKMACPACDACjAAjwAgwAvGMABMg8bx6bDsjwAgEhcDRo0eNOHxifnBKrlmzZlBTNToOnK93794daFaR8AmfPHlS3HjjjUZx4MG9I8AEiHcMk07D3r17RcWKFY3O+/fff9dKw/XRRx+JcuXKGbXd9sELKdnUAAAgAElEQVR12W0UHzedegrkXOXKlW2HmO1jBBgBRoARYAQYAUaAEWAErESACRArl4WNYgQYAcsQwLtJgQIFjFmF9PTI2pHokjdvXvHf//7X6DRnzZolevXqZdQGHtw7AkyAeMcw6TTYQIAA9H/84x9i4sSJSvhXrVpVIFyQJToCy5cvF23atFGGyPRlCQb/5z//MRadpAwYd2AEGAFGgBFgBBgBRoARYAQsQ8D0mf7//g9PFCyMACPACNiNwJIlS5x6p6Zk+vTpArVuE11WrVolmjdvbnSa/F0yCj/Z4EyAkEGZPIpMpsBKiTJCDgsXLqwM/LFjx8RNN92k3C9ZOuj8uG/dutWKEEwmQJJll/I8GQFGgBFgBBgBRoARYAT8QIAJED9QZZ2MACOQiAiY/L1EXYxhw4YlIqx/mxPqAadNm9boPHXeyIwazINHRIAJEN4Yygi0b99ezJkzR2TOnFm5L2WHS5cuiWnTponBgwcrqe3Ro4djP5Xgo3f58mUxYsQIp0B7lixZqFRH1TN+/HiH7c+UKZOg/DEGlhMmTFC2/+zZs1bUVvnwww+Np2dTBo87MAKMACPACDACjAAjwAgwApYgYPJBDxBQ3m0sgZTNYAQYgQRFwPTvJVLT4w0kUWXFihWiRYsWRr8LFy9eDOSNL1HX0KZ5MQFi02rEkS3nzp0zVug6JUw6D96oAbJs2TJRunRpz4iDhJk6daoYMmSIo6tLly5i0KBBolSpUp51R1Lw559/ihdffFH07NnT+eeRI0c6//2GG27wPN6FCxec1FebNm1S0rVr1y4r6m6gLszixYvFI488omQ/N2YEGAFGgBFgBBgBRoARYAQYgb8QMP2gxwQI70RGgBGIFwRM/14WL15cfPHFF/ECl5Kd9evXFwsXLhT58///9u492KqqfgD4UhETBREpS0cUX1hOiSZWCCiKOemoYSWKkojgIwVfMeoIhCSNr8gpeSjGw2SycZAMMfGRKeJQDgoqYOZb0YjCQFNTcH6z9i8Iiss9j33u2Wfvz5ph/OPu9V3f9Vnbe+4537PX2q2sfmlf3KdPn/Dwww+nHVa8OggogNQBPQ9DvvPOO6F9+/Z1n8p7770X4qN/Y8eOLSuXm2++uepDjO67776wdOnS5CySjVvclisWWA477LCycirl4vHjx4cLL7xwk0sPP/zwcNFFF4XvfOc7pYRo8ppp06aFs846q6wYMZdYhPn0pz9dVr9aXBzvyQ4dOtQitJgECBAgQIAAAQIECiFQ7w/0FEAKcZuZJIFcCMQtuA8++OC6zWXevHmZ2Iq8FgAzZswI/fv3r0XosmKeeeaZ4fbbby+rj4uzKaAAks11yXxWWSmARKjp06eHgQMHlmW2zz77hDlz5oQuXbqU1W/9xfGXcdwKbEvt8ccfD7E4kVaLRZuhQ4c2GW7kyJGhb9++Fb0Av/TSS4lhzLmcFp9+ycrBWwog5aycawkQIECAAAECBAj8r4ACiLuCAAECpQnEz1DiUwr1avF8jO22265ew9ds3Fh0mDhxYth+++1rNkYpgRcuXBhOPfXU3D5lU4pBnq5RAMnTarbgXNasWRPatm1b1ojrz8qIWxWtW7cuxO2c1v+BHf+7zTbbhHbt2pUVc/3FlTyWNmvWrHDSSSeVvJ9gfNrk+eefL2u7pwcffDDE3Kppb775ZohnfkyYMKGkMI888khyDkY5lvGRvnLzPPLII0Mcq5IW1z5uubX11lsn3eM3veK/eA+0atUqOeRq/c9Kjf/uu++WNedS47qOAAECBAgQIECAQFEEFECKstLmSYBAtQLxS7FxG+56tldeeSXsvffe9Uwh9bHvueeecOKJJ6Yet9yAlXzZutwxXN9yAgogLWedq5HiB9877bRTyXvExg+8V65cGV5++eWwZMmSZOuoRx999H9MKv2De/bs2RX9gowfwsd5NNfeeuutEPcgjLmX26opgsTzNa644oqKCg3Lli0Le+65Z7NV80oLBzNnzgwnn3xyuRzJ9fPnzw89evTYpO+hhx4a4vksBx54YNh3333D5z73uaQYUkqLxZPVq1eH3r17l3K5awgQIECAAAECBAgQ2IxApe/H0sK0BVZakuIQIFBrgfgl0rg7yGc+85laD9Vk/PgF40mTJm1xt5C6JVfBwOPGjQuXXHJJBT3T7RI/J7vxxhvDmDFj0g0sWt0EFEDqRm/gzQlU+gd37FfuEwNx/OZ+ucZDzuMLWtwu6+6776540R577LHQs2fPsvo/8cQTVW+hFbfFGjFiRGjdunWTY8cXy/PPP7+s3OLFsahV6RuUgw46KDzzzDNlj6kDAQIECBAgQIAAAQK1E6j0/VhaGVX6/iKt8cUhQIBAOQLxKYHvfve75XRJ/dq///3vyZmwle7QkXpCFQa85ZZbwpAhQyr+nKnCYTfbLW5/Fb+kq+VHQAEkP2uZi5lU8wf3okWLKjr/oqkx33777eQJhwULFqRi+/vf/z4cccQRJcWKBZNSr20u4HHHHReOOeaYcPHFF2/20kreZDz99NOha9euzQ3d5M8rGbPiwXQkQIAAAQIECBAgQKAkgWrej5U0QDMXeZ+QhqIYBAi0lEAWCiBxrnGb+VJ30Ggpm3LGydL5sjHvJ598Mhx22GHlTMG1GRdQAMn4AhUtvbg1Uvfu3Sua9ooVK8K5554b4n6B5bRLL700/PjHP97QZfny5SFu73TRRReVE6aka0vZDuuhhx5KChZpt/joXv/+/UM8AH59u/7668Pll19e1lDdunUL8fyU3Xffvax+G1/sjU3FdDoSIECAAAECBAgQqJmAAkjNaAUmQCCnAtV+QTQtlg8//DCcfvrpVe1eklYu5cQZP358+N73vldOl5peG888LmWr/JomIXjqAgogqZMKWI1APOio3ALGxuPdd9994fjjjy8rhW9/+9shVpt322238MADD4Rjjz22rP7lXhwfS4wHiG+uxadEan2Oxb333psckr7jjjsmRZ6pU6eWNYU777wz9OvXr6w+G19cyYHrFQ+mIwECBAgQIECAAAECJQsogJRM5UICBAgkAosXLw5f+tKXMqERt8OKn/PErdwboU2cODGcd955mUo1fiE6fk6o5UtAASRf69nwsznjjDPCL37xi4rn8c9//jMMHz48xF+i5bT4gf7Xvva1JreJKidWKdfGA+B79eq1yaVpbnvVXA5xj8p27dqFm2++ublLN/l5NJo8eXJyUHml7Vvf+lbDfSOh0rnqR4AAAQIECBAgQKCRBBRAGmm15EqAQBYE4udY8fyKNm3aZCGdEA/wjp/3ZLnFJ1WuvfbasOuuu4Ztt902U6nasSRTy5FaMgogqVEKlIbAKaecEuITBtX8wokvPFmrIG/OJm51dfTRRyc/apSnIn74wx8mh6pX0wYMGBDuuOOOakLoS4AAAQIECBAgQIBADQQUQGqAKiQBArkXeP3118Mee+yRqXm+9tprIX7+Mm/evMzkFc+67dSpU7j99tszk9PGicTPvEaNGpXJ3CRVnYACSHV+etdAID4BEivo1bRqCijVjFtu37jlVWxNbYlVbrxaX79s2bJwwAEHVDxM3EsxnkMyZ86cimPoSIAAAQIECBAgQIBAbQQUQGrjKioBAvkXqPfvz80Jr127Ntnq/dlnnw1XXHFF3Rbh0EMPDRdeeGFy3m3cfj6LbdWqVcmOMlOmTMlienKqUkABpEpA3dMXmDZtWjjzzDOrCtwoT1RUNck6dK72Bf2uu+4K8SkfjQABAgQIECBAgACB7AlU+/d+tTNqlC+yVTtP/QkQyJ/AH//4x9CtW7dMTiwekL506dLky6gt+YTDT37yk+QLv3F7sP333z+TNuuT+u1vfxuOO+64TOcoucoFFEAqt9OzRgJpPAGyevXq0L59+xplWMywr7zySthrr72qmvz06dPDwIEDq4qhMwECBAgQIECAAAECtRFQAKmNq6gECORfIBYWrr766kxPNBZCPvjggxB/18+aNSsMHjw49XxjEejXv/51UvSI/1q3bp36GGkHfOutt8LXv/71sGTJkrRDi5cRAQWQjCyENP4jcPHFF4errroqdOzYsSqWRYsWhYMPPriqGKV0Hjp0aJg9e3Z49dVXS7k81Wvii2usUi9YsCDVuP8dLBYtxo8fX/WhXvHsj7gHpUaAAAECBAgQIECAQPYEFECytyYyIkCgcQR+85vfhBNOOKFxEt4o07hF+/pt2kudQHzN6NKlS7LTR6tWrUrtlrnrTjvttOQ8Yi2/Agog+V3bhp5ZGo8OrlixIowePTpMmjSpJhbxLIybb745fPWrXw3PPfdc8t+WbI8++mjo1atXiOdyxEr1m2++WbPhn3766dC1a9eq4v/tb38LY8eODTfddFNVcXQmQIAAAQIECBAgQKA2AgogtXEVlQCBYgiMGTMmXHbZZVV/ebQYWtmY5fz580OPHj2ykYwsaiagAFIzWoGrEVi4cGE45JBDqgmR9L3tttvCkCFDqo7z3wHuvvvucNhhh4Xdd999w49ipbx3796pj7W5gA8++GDo06fPhh8tX748vPzyy0lBJO32ox/9KMSncrbffvuqQj/55JOJmUaAAAECBAgQIECAQDYFFECyuS6yIkCgcQTSONe2cWbb2JnGL/um8dljYysUI3sFkGKsc8PNMlZgu3fvXnXen3zySTjppJPCvffeW3WsGKBnz54hFgSaqg7PmzevJkWIjZN/5JFHkkOkNteeffbZcMMNN4R4jkpaLRZ7+vbtW3W4ltqSrOpEBSBAgAABAgQIECBQUAEFkIIuvGkTIJCqwLvvvht23HHHVGMKlr7Az372szBs2LD0A4uYOQEFkMwtiYTWC6xatSrsvPPOVYPMmDEjnHHGGVXHmTx5ckkHRNXy8bn12141N5nbb789LF68OIwbN665S7f481j4iAWQalssRM2cOTPZF1IjQIAAAQIECBAgQCCbAgog2VwXWREg0HgCK1eurPps28abdeNkPHXq1DBo0KDGSVimVQkogFTFp3MtBd55553Qvn37VIbYaqt4q1fWRo0alTxFUs5jcfEpjaOOOqqyAZvo9dBDD4Wjjz665Jhr1qwJ1113XfLESqXtqaeeSuUg+biWHTp0qDQN/QgQIECAAAECBAgQaAEBBZAWQDYEAQKFEPjpT38ahg4dWoi5NtokJ0yYEC644IJGS1u+VQgogFSBp2ttBd57772www47pDLIr371q3DqqaeWHWvJkiWhc+fOFZ1/Ec/piIeTp9Hmzp1bUaz3338/fPzxxxUXktJ6A7R69eqKc0jDTwwCBAgQIECAAAECBJoXSOvv/+ZH2vwV1XxxrdIx9SNAgEAtBPbYY48QPxfq0qVLLcKLWaHAXXfdZXeSCu0auZsCSCOvXs5zHzBgQIhbOaXR3n777bDbbruVFOrLX/5yclj3jTfeGNq0aVNSn6Yuevzxx5NzQ6pp8VyRps4cKTXu2rVrwy233BImTZoUnnvuuZK6RbPPfvazJV3b3EVvvPFG6NSpU3OX+TkBAgQIECBAgAABAnUUUACpI76hCRDIpcAzzzwTvvjFL+Zybo02qYcffjj06dOn0dKWbwoCCiApIApRO4G0/gD/6KOPwvTp08M555yzxWRjZT6eVXHggQemNqnHHnssHHHEERXFK/XMj1KDxxfe559/PvTr12+LXS6//PJw5ZVXhp122qnU0Fu87qyzzgrTpk1LJZYgBAgQIECAAAECBAjURiCt91+VZucJkErl9CNAIMsCL7zwQthvv/2ynGLuc3v66afDFVdcER544IHcz9UE/1dAAcRdkWmBNP8Af+KJJ8Lhhx/e5HznzJmTVOXjY4ppt0q2w4q/lI855pi0U0nizZ49O5x44olNxk57bG9karKMghIgQIAAAQIECBBIVSDN91+VJOZ9QyVq+hAgkHWBVq1ahUWLFqX6ZduszzlL+cXP5MaNGxfuv//+LKUllxYUUABpQWxDlS+wcuXK0LFjx/I7NtFjzJgx4Qc/+MEmPx0+fHiITzzssssuqY2zuUC/+93vSj7EPD6Wl/Yh6v+d07p168K1114bRowYscmPos/o0aNTtfBGJlVOwQgQIECAAAECBAjUREABpCasghIgQCARWLp0afj85z9PowUFpk6dGgYNGtSCIxoqiwIKIFlcFTltEPj+978fbrjhhtRE4pZSRx55ZBJv2LBhYa+99gqXXHJJavGbC1TKdlhpb3vVXE7z588Pd9xxR3I+SGyVHrje1DgvvviiRz2bWwQ/J0CAAAECBAgQIJABAQWQDCyCFAgQyLXAkiVLwhe+8IVczzELk4uvZ1OmTAmDBw/OQjpyqLOAAkidF8DwWxao1dMII0eODJdddllqZ1yUs45behKkJZ782Fyuq1atSr6J0L9///D666+XM51mr41P11x//fXNXucCAgQIECBAgAABAgTqK6AAUl9/oxMgUAyBJ598Mhx88MFhm222KcaE6zDLW2+9NZx77rl1GNmQWRRQAMniqshpg8A111wTrrrqqlRF3nrrraTwscMOO6Qat5xgmzsTJO1zN8rJZ/21K1asCLvuumslXZvsc/XVV6e+pVaqCQpGgAABAgQIECBAgEAioADiRiBAgEDtBTp06BBOOeWU5Muibdu2rf2ABRohnv87c+bM5MwPjcB6AQUQ90LmBeLh5Mcdd1zm8yw3wY23w2rpba/KzbXS6+MbqCuvvDJcd911lYbQjwABAgQIECBAgACBFhJQAGkhaMMQIEDg3wKrV68OrVu3Dp/61KeYVCGwZs2asHjx4tCrV68qouiaVwEFkLyubI7mldcCSFyiuOVVbEcffXSOVuw/U4nz69OnTy7nZlIECBAgQIAAAQIE8iagAJK3FTUfAgQaQWDEiBHJl0fbtGnTCOlmLsdXX301dO7cOXN5SSg7Agog2VkLmTQhcP/994djjz020z6LFi0KXbt2bdEc//KXv4T27dtn+lsC9913Xzj++ONb1MVgBAgQIECAAAECBAhUJqAAUpmbXgQIEKhWYNSoUWH//fcPp59+erWhCtP/3XffDTNmzAjTp08PCxYsKMy8TbR8AQWQ8s30aGGB0aNHh0svvbTu+yJ+8sknYezYsWHZsmVh66233qCwbt26MGvWrDBx4sRw1llntYhOPLD8vPPOC3HfyLhf5Po3KjHHjh07hnh4/C677NIiuWxpkFi8+sY3vlH3PCRAgAABAgQIECBAgEDzAgogzRu5ggABArUUOOOMM8KwYcNCt27dajlMw8eOn3v94Q9/CHPnzm34uZhA7QUUQGpvbIQUBF544YWw3377pRDpPyE++uij8Ne//jXEosH6Fgsbb7zxRvKhfdyHsdw2efLkcPbZZ4ettor/a9WmzZs3L/lGQMyz3PbII4+Efffdd5M5xxg777xz6gWm999/P0yYMCEMHz683DRdT4AAAQIECBAgQIBAHQQUQOqAbkgCBAg0IRC3dmrXrl3ymY0Wks/BFi5cGPr27YuDQFkCCiBlcbm4XgIvvvhi2GeffSoaPm4V9cwzzyRPbWxcmHjppZfCueeeW1HMLXWKRZDBgwenHjcGvPvuu5OCwssvv5xq/PiUTY8ePTaJGZ9s6dSpUzjggAMqGuvPf/5z8vimRoAAAQIECBAgQIBAYwgogDTGOsmSAIHiCFxwwQXhpJNOCkcddVTYZpttijPxf880fnk5Fj3+9a9/hd69exdu/iacjoACSDqOotRY4JVXXgl77bVXWaM89dRTIW7BFJ8eifsBtmSbMmVK6tth3XnnneG0005ryWkkL7BHHHFEsq1WLBaV82IbizSVFq1adJIGI0CAAAECBAgQIEAgEVAAcSMQIEAgmwIjR45Mtjr/5je/Gfbcc89sJplyVpMmTQqvvfZauPbaa1OOLFzRBBRAirbiDTzfjz/+OLRq1arJGcQ/1j/88MPw85//PAwdOrTuM42/qNN6wiTOqVZPlZQDddVVV4URI0aE7bbbrtltvuJTNwcddFA54V1LgAABAgQIECBAgEAdBRRA6ohvaAIECJQh8MADDyQ7ecTdO3bccccyembz0g8++CDZrj1uVb/33ntnM0lZNayAAkjDLl3xEt9SAeRPf/pTiP/iY4FZamk8CTJ16tQwaNCgLE0r3HPPPcmZLF26dNnkQPj1Sa5duzZsu+22mcpZMgQIECBAgAABAgQIbFlgyZIlyYdp9WitW7euePvdeuRrTAIECGRF4NFHH03OCdlhhx1C586dm/3CahbyjsWOuHNILHz84x//CNddd12YM2dOFlKTQw4FFEByuKh5ndLmvo0Ut7mK54P069cvs9OeOHFiOO+88yrKLz5Fcv7551fUtyU63XLLLcn2WCeccMImBQ8FkJbQNwYBAgQIECBAgAABAgQIECBA4P8FvvKVr4QhQ4aEtm3bJsXs+KXVQw45JBM8MZ/58+eH5cuXJ9urr1mzJtx0000hFt41ArUWUACptbD4qQnMnDkznHzyyUm8X/7yl2Hu3LnJQUjPPfdcamPUKlB8imPgwIFlhZ82bVrq54iUlUAZF/fv3z/07NlzQ6EnFqviofMaAQIECBAgQIAAAQIECBAgQIBAywsceOCBoXv37hu2k49PXXTr1i2cffbZNU0mfil21KhRYdWqVclnQ1tttVXypEf8XC8WPjQCLS2gANLS4sarWKB3797hmmuuCYcffnjFMerZMT7Ncc455zT7KGIsHtx6660VPzVSzznGsR977LHkkKoBAwbUOxXjEyBAgAABAgQIECBAgAABAgQIVChwwAEHhHbt2oUVK1Ykn/VoBBpRQAGkEVdNzg0rcNtttzVbac/KgecNiyxxAgQIECBAgAABAgQIECBAgAABAgQIhBAUQNwGBFpYYEtFEMWPFl4MwxEgQIAAAQIECBAgQIAAAQIECBAgkFsBBZDcLq2JZVkgbnEVD6bauE2ePDnZIksjQIAAAQIECBAgQIAAAQIECBAgQIAAgeoFFECqNxSBQEUCU6ZM2XDIeTwkfdCgQRXF0YkAAQIECBAgQIAAAQIECBAgQIAAAQIE/ldAAcRdQaCOAtOmTUtGHzhwYB2zMDQ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KIDkb03NiAABAgQIECBAgAABAgQIECBAgAABAgQIFF5AAaTwtwAAAgQIECBAgAABAgQIECBAgAABAgQIECCQPwEFkPytqRkRIECAAAECBAgQIECAAAECBAgQIECAAIHCCyiAFP4WAECAAAECBAgQIECAAAECBAgQIECAAAECBPInoACSvzU1IwIECBAgQIAAAQIECBAgQIAAAQIECBAgUHgBBZDC3wIACBAgQIAAAQIECBAgQIAAAQIECBAgQIBA/gQUQPK3pmZEgAABAgQIECBAgAABAgQIECBAgAABAgQKL6AAUvhbAAABAgQIECBAgAABAgQIECBAgAABAgQIEMifgAJI/tbUjAgQIECAAAECBAgQIECAAAECBAgQIECAQOEFFEAKfwsAIECAAAECBAgQIECAAAECBAgQIECAAAEC+RNQAMnfmpoRAQIECBAgQIAAAQIECBAgQIAAAQIECBAovIACSOFvAQAECBAgQIAAAQIECBAgQIAAAQIECBAgQCB/Agog+VtTMyJAgAABAgQIECBAgAABAgQIECBAgAABAoUXUAAp/C0AgAABAgQIECBAgAABAgQIECBAgAABAgQI5E9AAaKqH1oAAARPSURBVCR/a2pGBAgQIECAAAECBAgQIECAAAECBAgQIECg8AIKIIW/BQAQIECAAAECBAgQIECAAAECBAgQIECAAIH8CSiA5G9NzYgAAQIECBAgQIAAAQIECBAgQIAAAQIECBReQAGk8LcAAAIECBAgQIAAAQIECBAgQIAAAQIECBAgkD8BBZD8rakZESBAgAABAgQIECBAgAABAgQIECBAgACBwgsogBT+FgBAgAA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/B/f+8FGKZp5jgAAAABJRU5ErkJggg==" id="3" name="Shape 3"/>
        <xdr:cNvSpPr/>
      </xdr:nvSpPr>
      <xdr:spPr>
        <a:xfrm>
          <a:off x="4345875" y="3475200"/>
          <a:ext cx="2000250" cy="6096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526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6.71"/>
    <col customWidth="1" min="3" max="5" width="13.57"/>
    <col customWidth="1" min="6" max="6" width="36.57"/>
    <col customWidth="1" min="7" max="26" width="8.71"/>
  </cols>
  <sheetData>
    <row r="1" ht="42.75" customHeight="1">
      <c r="A1" s="1"/>
    </row>
    <row r="2" ht="14.25" customHeight="1">
      <c r="A2" s="2" t="s">
        <v>0</v>
      </c>
    </row>
    <row r="3" ht="30.75" customHeight="1">
      <c r="A3" s="3" t="s">
        <v>1</v>
      </c>
      <c r="D3" s="3"/>
      <c r="E3" s="3"/>
      <c r="F3" s="3" t="s">
        <v>2</v>
      </c>
    </row>
    <row r="4" ht="9.0" customHeight="1">
      <c r="F4" s="4"/>
    </row>
    <row r="5" ht="14.25" customHeight="1">
      <c r="A5" s="3"/>
      <c r="B5" s="5" t="s">
        <v>3</v>
      </c>
      <c r="D5" s="5"/>
      <c r="E5" s="5"/>
      <c r="F5" s="6" t="s">
        <v>4</v>
      </c>
    </row>
    <row r="6" ht="14.25" customHeight="1">
      <c r="A6" s="7"/>
      <c r="B6" s="4"/>
      <c r="C6" s="8"/>
      <c r="D6" s="9"/>
      <c r="E6" s="9"/>
      <c r="F6" s="10"/>
    </row>
    <row r="7" ht="14.25" customHeight="1">
      <c r="A7" s="11" t="s">
        <v>5</v>
      </c>
      <c r="B7" s="4"/>
      <c r="C7" s="8"/>
      <c r="D7" s="9"/>
      <c r="E7" s="9"/>
      <c r="F7" s="10"/>
    </row>
    <row r="8" ht="14.25" customHeight="1">
      <c r="A8" s="11"/>
      <c r="B8" s="12"/>
      <c r="C8" s="8"/>
      <c r="D8" s="9"/>
      <c r="E8" s="9"/>
      <c r="F8" s="10"/>
    </row>
    <row r="9" ht="14.25" customHeight="1">
      <c r="A9" s="7" t="s">
        <v>6</v>
      </c>
      <c r="B9" s="13"/>
      <c r="C9" s="14"/>
      <c r="D9" s="9"/>
      <c r="E9" s="9"/>
      <c r="F9" s="15" t="str">
        <f t="shared" ref="F9:F11" si="1">B9</f>
        <v/>
      </c>
    </row>
    <row r="10" ht="33.75" customHeight="1">
      <c r="A10" s="7" t="s">
        <v>7</v>
      </c>
      <c r="B10" s="16"/>
      <c r="C10" s="17"/>
      <c r="D10" s="18"/>
      <c r="E10" s="18"/>
      <c r="F10" s="15" t="str">
        <f t="shared" si="1"/>
        <v/>
      </c>
    </row>
    <row r="11" ht="32.25" customHeight="1">
      <c r="A11" s="19" t="s">
        <v>8</v>
      </c>
      <c r="B11" s="20"/>
      <c r="C11" s="21"/>
      <c r="D11" s="22"/>
      <c r="E11" s="23"/>
      <c r="F11" s="24" t="str">
        <f t="shared" si="1"/>
        <v/>
      </c>
    </row>
    <row r="12" ht="14.25" customHeight="1">
      <c r="A12" s="25" t="s">
        <v>9</v>
      </c>
      <c r="B12" s="26"/>
      <c r="C12" s="27"/>
      <c r="D12" s="9"/>
      <c r="E12" s="9"/>
      <c r="F12" s="28">
        <f>SUM(F9:F11)</f>
        <v>0</v>
      </c>
    </row>
    <row r="13" ht="14.25" customHeight="1">
      <c r="A13" s="29"/>
      <c r="B13" s="4"/>
      <c r="C13" s="8"/>
      <c r="D13" s="4"/>
      <c r="E13" s="4"/>
      <c r="F13" s="30"/>
    </row>
    <row r="14" ht="14.25" customHeight="1">
      <c r="A14" s="31" t="s">
        <v>10</v>
      </c>
      <c r="B14" s="32" t="s">
        <v>11</v>
      </c>
      <c r="C14" s="33"/>
      <c r="D14" s="34"/>
      <c r="E14" s="34"/>
      <c r="F14" s="35"/>
    </row>
    <row r="15" ht="25.5" customHeight="1">
      <c r="A15" s="36" t="s">
        <v>12</v>
      </c>
      <c r="B15" s="37"/>
      <c r="C15" s="17"/>
      <c r="D15" s="18"/>
      <c r="E15" s="18"/>
      <c r="F15" s="38">
        <f>B15*2669</f>
        <v>0</v>
      </c>
    </row>
    <row r="16" ht="14.25" customHeight="1">
      <c r="A16" s="39"/>
      <c r="B16" s="4"/>
      <c r="C16" s="8"/>
      <c r="D16" s="40"/>
      <c r="E16" s="41"/>
      <c r="F16" s="42"/>
    </row>
    <row r="17" ht="14.25" customHeight="1">
      <c r="A17" s="43" t="s">
        <v>9</v>
      </c>
      <c r="B17" s="26"/>
      <c r="C17" s="27"/>
      <c r="D17" s="9"/>
      <c r="E17" s="9"/>
      <c r="F17" s="35">
        <f>SUM(F15:F16)</f>
        <v>0</v>
      </c>
    </row>
    <row r="18" ht="14.25" customHeight="1">
      <c r="A18" s="29"/>
      <c r="B18" s="4"/>
      <c r="C18" s="8"/>
      <c r="D18" s="4"/>
      <c r="E18" s="4"/>
      <c r="F18" s="30"/>
    </row>
    <row r="19" ht="14.25" customHeight="1">
      <c r="A19" s="29"/>
      <c r="B19" s="44" t="s">
        <v>13</v>
      </c>
      <c r="C19" s="45" t="s">
        <v>14</v>
      </c>
      <c r="D19" s="44"/>
      <c r="E19" s="44"/>
      <c r="F19" s="30"/>
    </row>
    <row r="20" ht="14.25" customHeight="1">
      <c r="A20" s="29"/>
      <c r="B20" s="44"/>
      <c r="C20" s="45"/>
      <c r="D20" s="44"/>
      <c r="E20" s="44"/>
      <c r="F20" s="30"/>
    </row>
    <row r="21" ht="14.25" customHeight="1">
      <c r="A21" s="31" t="s">
        <v>15</v>
      </c>
      <c r="B21" s="29" t="s">
        <v>16</v>
      </c>
      <c r="C21" s="29" t="s">
        <v>16</v>
      </c>
      <c r="D21" s="46"/>
      <c r="E21" s="46"/>
      <c r="F21" s="47"/>
    </row>
    <row r="22" ht="14.25" customHeight="1">
      <c r="A22" s="48"/>
      <c r="B22" s="49"/>
      <c r="C22" s="49"/>
      <c r="D22" s="50"/>
      <c r="E22" s="50"/>
      <c r="F22" s="47"/>
    </row>
    <row r="23" ht="25.5" customHeight="1">
      <c r="A23" s="51" t="s">
        <v>17</v>
      </c>
      <c r="B23" s="52"/>
      <c r="C23" s="53"/>
      <c r="D23" s="54">
        <f>B23*603</f>
        <v>0</v>
      </c>
      <c r="E23" s="54">
        <f>603*C23</f>
        <v>0</v>
      </c>
      <c r="F23" s="55">
        <f t="shared" ref="F23:F24" si="3">D23+E23</f>
        <v>0</v>
      </c>
    </row>
    <row r="24" ht="25.5" customHeight="1">
      <c r="A24" s="56" t="s">
        <v>18</v>
      </c>
      <c r="B24" s="57"/>
      <c r="C24" s="58"/>
      <c r="D24" s="59">
        <f t="shared" ref="D24:E24" si="2">725*B24</f>
        <v>0</v>
      </c>
      <c r="E24" s="59">
        <f t="shared" si="2"/>
        <v>0</v>
      </c>
      <c r="F24" s="60">
        <f t="shared" si="3"/>
        <v>0</v>
      </c>
    </row>
    <row r="25" ht="33.75" customHeight="1">
      <c r="A25" s="61" t="s">
        <v>19</v>
      </c>
      <c r="B25" s="8"/>
      <c r="C25" s="8"/>
      <c r="D25" s="9"/>
      <c r="E25" s="9"/>
      <c r="F25" s="62">
        <f>SUM(F23:F24)</f>
        <v>0</v>
      </c>
    </row>
    <row r="26" ht="14.25" customHeight="1">
      <c r="A26" s="51" t="s">
        <v>20</v>
      </c>
      <c r="B26" s="52"/>
      <c r="C26" s="53"/>
      <c r="D26" s="54">
        <f t="shared" ref="D26:E26" si="4">1508*B26</f>
        <v>0</v>
      </c>
      <c r="E26" s="54">
        <f t="shared" si="4"/>
        <v>0</v>
      </c>
      <c r="F26" s="55">
        <f t="shared" ref="F26:F27" si="6">D26+E26</f>
        <v>0</v>
      </c>
    </row>
    <row r="27" ht="25.5" customHeight="1">
      <c r="A27" s="56" t="s">
        <v>21</v>
      </c>
      <c r="B27" s="57"/>
      <c r="C27" s="58"/>
      <c r="D27" s="59">
        <f t="shared" ref="D27:E27" si="5">1826*B27</f>
        <v>0</v>
      </c>
      <c r="E27" s="59">
        <f t="shared" si="5"/>
        <v>0</v>
      </c>
      <c r="F27" s="60">
        <f t="shared" si="6"/>
        <v>0</v>
      </c>
    </row>
    <row r="28" ht="14.25" customHeight="1">
      <c r="A28" s="61" t="s">
        <v>22</v>
      </c>
      <c r="B28" s="63"/>
      <c r="C28" s="64"/>
      <c r="D28" s="54"/>
      <c r="E28" s="54"/>
      <c r="F28" s="62">
        <f>SUM(F26:F27)</f>
        <v>0</v>
      </c>
    </row>
    <row r="29" ht="14.25" customHeight="1">
      <c r="A29" s="51" t="s">
        <v>23</v>
      </c>
      <c r="B29" s="63"/>
      <c r="C29" s="64"/>
      <c r="D29" s="54">
        <f t="shared" ref="D29:E29" si="7">SUM(D23:D27)</f>
        <v>0</v>
      </c>
      <c r="E29" s="54">
        <f t="shared" si="7"/>
        <v>0</v>
      </c>
      <c r="F29" s="62"/>
    </row>
    <row r="30" ht="14.25" customHeight="1">
      <c r="A30" s="36"/>
      <c r="B30" s="8"/>
      <c r="C30" s="8"/>
      <c r="D30" s="9"/>
      <c r="E30" s="9"/>
      <c r="F30" s="47"/>
    </row>
    <row r="31" ht="14.25" customHeight="1">
      <c r="A31" s="8"/>
      <c r="B31" s="8"/>
      <c r="C31" s="8"/>
      <c r="D31" s="4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65" t="s">
        <v>24</v>
      </c>
      <c r="B32" s="66"/>
      <c r="C32" s="66"/>
      <c r="D32" s="67"/>
      <c r="E32" s="67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14.25" customHeight="1">
      <c r="A33" s="7"/>
      <c r="B33" s="8"/>
      <c r="C33" s="8"/>
      <c r="D33" s="9"/>
      <c r="E33" s="9"/>
      <c r="F33" s="10"/>
    </row>
    <row r="34" ht="25.5" customHeight="1">
      <c r="A34" s="70" t="s">
        <v>25</v>
      </c>
      <c r="B34" s="52"/>
      <c r="C34" s="53"/>
      <c r="D34" s="54">
        <f t="shared" ref="D34:E34" si="8">830*B34</f>
        <v>0</v>
      </c>
      <c r="E34" s="54">
        <f t="shared" si="8"/>
        <v>0</v>
      </c>
      <c r="F34" s="71">
        <f t="shared" ref="F34:F35" si="10">D34+E34</f>
        <v>0</v>
      </c>
    </row>
    <row r="35" ht="25.5" customHeight="1">
      <c r="A35" s="72" t="s">
        <v>26</v>
      </c>
      <c r="B35" s="57"/>
      <c r="C35" s="73"/>
      <c r="D35" s="59">
        <f t="shared" ref="D35:E35" si="9">969*B35</f>
        <v>0</v>
      </c>
      <c r="E35" s="59">
        <f t="shared" si="9"/>
        <v>0</v>
      </c>
      <c r="F35" s="74">
        <f t="shared" si="10"/>
        <v>0</v>
      </c>
    </row>
    <row r="36" ht="33.75" customHeight="1">
      <c r="A36" s="75" t="s">
        <v>27</v>
      </c>
      <c r="B36" s="76"/>
      <c r="C36" s="77"/>
      <c r="D36" s="54">
        <f t="shared" ref="D36:F36" si="11">SUM(D34:D35)</f>
        <v>0</v>
      </c>
      <c r="E36" s="54">
        <f t="shared" si="11"/>
        <v>0</v>
      </c>
      <c r="F36" s="78">
        <f t="shared" si="11"/>
        <v>0</v>
      </c>
    </row>
    <row r="37" ht="25.5" customHeight="1">
      <c r="A37" s="70" t="s">
        <v>28</v>
      </c>
      <c r="B37" s="52"/>
      <c r="C37" s="79"/>
      <c r="D37" s="54">
        <f t="shared" ref="D37:E37" si="12">1855*B37</f>
        <v>0</v>
      </c>
      <c r="E37" s="54">
        <f t="shared" si="12"/>
        <v>0</v>
      </c>
      <c r="F37" s="71">
        <f t="shared" ref="F37:F38" si="14">D37+E37</f>
        <v>0</v>
      </c>
    </row>
    <row r="38" ht="25.5" customHeight="1">
      <c r="A38" s="72" t="s">
        <v>29</v>
      </c>
      <c r="B38" s="57"/>
      <c r="C38" s="80"/>
      <c r="D38" s="59">
        <f t="shared" ref="D38:E38" si="13">2245*B38</f>
        <v>0</v>
      </c>
      <c r="E38" s="59">
        <f t="shared" si="13"/>
        <v>0</v>
      </c>
      <c r="F38" s="74">
        <f t="shared" si="14"/>
        <v>0</v>
      </c>
    </row>
    <row r="39" ht="33.0" customHeight="1">
      <c r="A39" s="81" t="s">
        <v>30</v>
      </c>
      <c r="B39" s="64"/>
      <c r="C39" s="77"/>
      <c r="D39" s="54">
        <f t="shared" ref="D39:F39" si="15">SUM(D37:D38)</f>
        <v>0</v>
      </c>
      <c r="E39" s="54">
        <f t="shared" si="15"/>
        <v>0</v>
      </c>
      <c r="F39" s="78">
        <f t="shared" si="15"/>
        <v>0</v>
      </c>
    </row>
    <row r="40" ht="14.25" customHeight="1">
      <c r="A40" s="66"/>
      <c r="B40" s="64"/>
      <c r="C40" s="77"/>
      <c r="D40" s="82"/>
      <c r="E40" s="82"/>
      <c r="F40" s="8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65" t="s">
        <v>31</v>
      </c>
      <c r="B41" s="66"/>
      <c r="C41" s="66"/>
      <c r="D41" s="67"/>
      <c r="E41" s="67"/>
      <c r="F41" s="68"/>
    </row>
    <row r="42" ht="13.5" customHeight="1">
      <c r="A42" s="7"/>
      <c r="B42" s="8"/>
      <c r="C42" s="8"/>
      <c r="D42" s="9"/>
      <c r="E42" s="9"/>
      <c r="F42" s="10"/>
    </row>
    <row r="43" ht="25.5" customHeight="1">
      <c r="A43" s="70" t="s">
        <v>25</v>
      </c>
      <c r="B43" s="52"/>
      <c r="C43" s="53"/>
      <c r="D43" s="54">
        <f t="shared" ref="D43:E43" si="16">830*B43</f>
        <v>0</v>
      </c>
      <c r="E43" s="54">
        <f t="shared" si="16"/>
        <v>0</v>
      </c>
      <c r="F43" s="71">
        <f t="shared" ref="F43:F44" si="18">D43+E43</f>
        <v>0</v>
      </c>
    </row>
    <row r="44" ht="24.75" customHeight="1">
      <c r="A44" s="72" t="s">
        <v>26</v>
      </c>
      <c r="B44" s="57"/>
      <c r="C44" s="73"/>
      <c r="D44" s="59">
        <f t="shared" ref="D44:E44" si="17">969*B44</f>
        <v>0</v>
      </c>
      <c r="E44" s="59">
        <f t="shared" si="17"/>
        <v>0</v>
      </c>
      <c r="F44" s="74">
        <f t="shared" si="18"/>
        <v>0</v>
      </c>
    </row>
    <row r="45" ht="33.0" customHeight="1">
      <c r="A45" s="75" t="s">
        <v>19</v>
      </c>
      <c r="B45" s="76"/>
      <c r="C45" s="77"/>
      <c r="D45" s="54">
        <f t="shared" ref="D45:F45" si="19">SUM(D43:D44)</f>
        <v>0</v>
      </c>
      <c r="E45" s="54">
        <f t="shared" si="19"/>
        <v>0</v>
      </c>
      <c r="F45" s="78">
        <f t="shared" si="19"/>
        <v>0</v>
      </c>
    </row>
    <row r="46" ht="13.5" customHeight="1">
      <c r="A46" s="66"/>
      <c r="B46" s="64"/>
      <c r="C46" s="77"/>
      <c r="D46" s="82"/>
      <c r="E46" s="82"/>
      <c r="F46" s="8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31" t="s">
        <v>32</v>
      </c>
      <c r="B47" s="29"/>
      <c r="C47" s="84"/>
      <c r="D47" s="46"/>
      <c r="E47" s="46"/>
      <c r="F47" s="47"/>
    </row>
    <row r="48" ht="14.25" customHeight="1">
      <c r="A48" s="31"/>
      <c r="B48" s="8"/>
      <c r="C48" s="85"/>
      <c r="D48" s="9"/>
      <c r="E48" s="9"/>
      <c r="F48" s="47"/>
    </row>
    <row r="49" ht="25.5" customHeight="1">
      <c r="A49" s="36" t="s">
        <v>33</v>
      </c>
      <c r="B49" s="86"/>
      <c r="C49" s="87"/>
      <c r="D49" s="9"/>
      <c r="E49" s="9"/>
      <c r="F49" s="62">
        <f>B49*58.93+C49*58.93</f>
        <v>0</v>
      </c>
    </row>
    <row r="50" ht="25.5" customHeight="1">
      <c r="A50" s="36" t="s">
        <v>34</v>
      </c>
      <c r="B50" s="86"/>
      <c r="C50" s="87"/>
      <c r="D50" s="9"/>
      <c r="E50" s="9"/>
      <c r="F50" s="62">
        <f>B50*50.89+C50*50.89</f>
        <v>0</v>
      </c>
    </row>
    <row r="51" ht="25.5" customHeight="1">
      <c r="A51" s="36" t="s">
        <v>35</v>
      </c>
      <c r="B51" s="86"/>
      <c r="C51" s="87"/>
      <c r="D51" s="9"/>
      <c r="E51" s="9"/>
      <c r="F51" s="62">
        <f>B51*61+C51*61</f>
        <v>0</v>
      </c>
      <c r="G51" s="1" t="s">
        <v>36</v>
      </c>
    </row>
    <row r="52" ht="25.5" customHeight="1">
      <c r="A52" s="36" t="s">
        <v>37</v>
      </c>
      <c r="B52" s="86"/>
      <c r="C52" s="87"/>
      <c r="D52" s="9"/>
      <c r="E52" s="9"/>
      <c r="F52" s="62">
        <f>B52*603+C52*603</f>
        <v>0</v>
      </c>
    </row>
    <row r="53" ht="25.5" customHeight="1">
      <c r="A53" s="36" t="s">
        <v>38</v>
      </c>
      <c r="B53" s="86"/>
      <c r="C53" s="87"/>
      <c r="D53" s="9"/>
      <c r="E53" s="9"/>
      <c r="F53" s="62">
        <f>B53*464+C53*464</f>
        <v>0</v>
      </c>
    </row>
    <row r="54" ht="11.25" customHeight="1">
      <c r="A54" s="36"/>
      <c r="B54" s="8"/>
      <c r="C54" s="85"/>
      <c r="D54" s="9"/>
      <c r="E54" s="9"/>
      <c r="F54" s="62"/>
    </row>
    <row r="55" ht="25.5" customHeight="1">
      <c r="A55" s="88" t="s">
        <v>39</v>
      </c>
      <c r="B55" s="89"/>
      <c r="C55" s="89"/>
      <c r="D55" s="90"/>
      <c r="E55" s="90"/>
      <c r="F55" s="90"/>
    </row>
    <row r="56" ht="25.5" customHeight="1">
      <c r="A56" s="91" t="s">
        <v>40</v>
      </c>
      <c r="B56" s="92"/>
      <c r="C56" s="93"/>
      <c r="D56" s="94"/>
      <c r="E56" s="94"/>
      <c r="F56" s="94"/>
    </row>
    <row r="57" ht="25.5" customHeight="1">
      <c r="A57" s="95" t="s">
        <v>41</v>
      </c>
      <c r="B57" s="96">
        <f t="shared" ref="B57:C57" si="20">B55*B56</f>
        <v>0</v>
      </c>
      <c r="C57" s="96">
        <f t="shared" si="20"/>
        <v>0</v>
      </c>
      <c r="D57" s="97"/>
      <c r="E57" s="97"/>
      <c r="F57" s="98">
        <f>B57+C57</f>
        <v>0</v>
      </c>
    </row>
    <row r="58" ht="25.5" customHeight="1">
      <c r="A58" s="91" t="s">
        <v>39</v>
      </c>
      <c r="B58" s="99"/>
      <c r="C58" s="99"/>
      <c r="D58" s="94"/>
      <c r="E58" s="94"/>
      <c r="F58" s="94"/>
    </row>
    <row r="59" ht="25.5" customHeight="1">
      <c r="A59" s="91" t="s">
        <v>40</v>
      </c>
      <c r="B59" s="92"/>
      <c r="C59" s="93"/>
      <c r="D59" s="94"/>
      <c r="E59" s="94"/>
      <c r="F59" s="94"/>
    </row>
    <row r="60" ht="25.5" customHeight="1">
      <c r="A60" s="95" t="s">
        <v>41</v>
      </c>
      <c r="B60" s="96">
        <f t="shared" ref="B60:C60" si="21">B58*B59</f>
        <v>0</v>
      </c>
      <c r="C60" s="96">
        <f t="shared" si="21"/>
        <v>0</v>
      </c>
      <c r="D60" s="97"/>
      <c r="E60" s="97"/>
      <c r="F60" s="98">
        <f>B60+C60</f>
        <v>0</v>
      </c>
    </row>
    <row r="61" ht="25.5" customHeight="1">
      <c r="A61" s="91" t="s">
        <v>39</v>
      </c>
      <c r="B61" s="99"/>
      <c r="C61" s="99"/>
      <c r="D61" s="94"/>
      <c r="E61" s="94"/>
      <c r="F61" s="94"/>
    </row>
    <row r="62" ht="25.5" customHeight="1">
      <c r="A62" s="91" t="s">
        <v>40</v>
      </c>
      <c r="B62" s="92"/>
      <c r="C62" s="93"/>
      <c r="D62" s="94"/>
      <c r="E62" s="94"/>
      <c r="F62" s="94"/>
    </row>
    <row r="63" ht="25.5" customHeight="1">
      <c r="A63" s="95" t="s">
        <v>41</v>
      </c>
      <c r="B63" s="96">
        <f t="shared" ref="B63:C63" si="22">B61*B62</f>
        <v>0</v>
      </c>
      <c r="C63" s="96">
        <f t="shared" si="22"/>
        <v>0</v>
      </c>
      <c r="D63" s="97"/>
      <c r="E63" s="97"/>
      <c r="F63" s="98">
        <f>B63+C63</f>
        <v>0</v>
      </c>
    </row>
    <row r="64" ht="25.5" customHeight="1">
      <c r="A64" s="91" t="s">
        <v>39</v>
      </c>
      <c r="B64" s="99"/>
      <c r="C64" s="99"/>
      <c r="D64" s="94"/>
      <c r="E64" s="94"/>
      <c r="F64" s="94"/>
    </row>
    <row r="65" ht="25.5" customHeight="1">
      <c r="A65" s="91" t="s">
        <v>40</v>
      </c>
      <c r="B65" s="92"/>
      <c r="C65" s="93"/>
      <c r="D65" s="94"/>
      <c r="E65" s="94"/>
      <c r="F65" s="94"/>
    </row>
    <row r="66" ht="25.5" customHeight="1">
      <c r="A66" s="100" t="s">
        <v>41</v>
      </c>
      <c r="B66" s="101">
        <f t="shared" ref="B66:C66" si="23">B64*B65</f>
        <v>0</v>
      </c>
      <c r="C66" s="101">
        <f t="shared" si="23"/>
        <v>0</v>
      </c>
      <c r="D66" s="102"/>
      <c r="E66" s="102"/>
      <c r="F66" s="103">
        <f>B66+C66</f>
        <v>0</v>
      </c>
    </row>
    <row r="67" ht="30.0" customHeight="1">
      <c r="A67" s="104" t="s">
        <v>42</v>
      </c>
      <c r="B67" s="9"/>
      <c r="C67" s="9"/>
      <c r="D67" s="9"/>
      <c r="E67" s="9"/>
      <c r="F67" s="105">
        <f>F49*0.12+F50*0.12</f>
        <v>0</v>
      </c>
    </row>
    <row r="68" ht="30.0" customHeight="1">
      <c r="A68" s="106" t="s">
        <v>43</v>
      </c>
      <c r="B68" s="41"/>
      <c r="C68" s="41"/>
      <c r="D68" s="41"/>
      <c r="E68" s="41"/>
      <c r="F68" s="107">
        <f>F12+F25+F28+F36+F39+F49+F50+F51+F52+F53+F57+F45+F17+F60+F63+F66+F67</f>
        <v>0</v>
      </c>
    </row>
    <row r="69" ht="15.75" customHeight="1">
      <c r="A69" s="108"/>
      <c r="B69" s="82"/>
      <c r="C69" s="82"/>
      <c r="D69" s="82"/>
      <c r="E69" s="82"/>
      <c r="F69" s="109"/>
    </row>
    <row r="70" ht="15.75" customHeight="1">
      <c r="A70" s="108" t="s">
        <v>44</v>
      </c>
      <c r="F70" s="110"/>
    </row>
    <row r="71" ht="74.25" customHeight="1">
      <c r="A71" s="111"/>
      <c r="B71" s="112"/>
      <c r="C71" s="112"/>
      <c r="D71" s="112"/>
      <c r="E71" s="112"/>
      <c r="F71" s="113"/>
    </row>
    <row r="72" ht="14.25" customHeight="1">
      <c r="A72" s="114" t="s">
        <v>45</v>
      </c>
      <c r="B72" s="4"/>
      <c r="C72" s="4"/>
      <c r="D72" s="4"/>
      <c r="E72" s="4"/>
      <c r="F72" s="4"/>
    </row>
    <row r="73" ht="14.25" customHeight="1">
      <c r="A73" s="4"/>
      <c r="B73" s="4"/>
      <c r="C73" s="4"/>
      <c r="D73" s="4"/>
      <c r="E73" s="4"/>
      <c r="F73" s="4"/>
    </row>
    <row r="74" ht="14.25" customHeight="1">
      <c r="A74" s="4"/>
      <c r="B74" s="4"/>
      <c r="C74" s="4"/>
      <c r="D74" s="4"/>
      <c r="E74" s="4"/>
      <c r="F74" s="4"/>
    </row>
    <row r="75" ht="14.25" customHeight="1">
      <c r="A75" s="4"/>
      <c r="B75" s="4"/>
      <c r="C75" s="4"/>
      <c r="D75" s="4"/>
      <c r="E75" s="4"/>
      <c r="F75" s="4"/>
    </row>
    <row r="76" ht="14.25" customHeight="1">
      <c r="A76" s="4"/>
      <c r="B76" s="4"/>
      <c r="C76" s="4"/>
      <c r="D76" s="4"/>
      <c r="E76" s="4"/>
      <c r="F76" s="4"/>
    </row>
    <row r="77" ht="14.25" customHeight="1">
      <c r="A77" s="4"/>
      <c r="B77" s="4"/>
      <c r="C77" s="4"/>
      <c r="D77" s="4"/>
      <c r="E77" s="4"/>
      <c r="F77" s="4"/>
    </row>
    <row r="78" ht="14.25" customHeight="1">
      <c r="A78" s="4"/>
      <c r="B78" s="4"/>
      <c r="C78" s="4"/>
      <c r="D78" s="4"/>
      <c r="E78" s="4"/>
      <c r="F78" s="4"/>
    </row>
    <row r="79" ht="14.25" customHeight="1">
      <c r="A79" s="4"/>
      <c r="B79" s="4"/>
      <c r="C79" s="4"/>
      <c r="D79" s="4"/>
      <c r="E79" s="4"/>
      <c r="F79" s="4"/>
    </row>
    <row r="80" ht="14.25" customHeight="1">
      <c r="A80" s="4"/>
      <c r="B80" s="4"/>
      <c r="C80" s="4"/>
      <c r="D80" s="4"/>
      <c r="E80" s="4"/>
      <c r="F80" s="4"/>
    </row>
    <row r="81" ht="14.25" customHeight="1">
      <c r="A81" s="4"/>
      <c r="B81" s="4"/>
      <c r="C81" s="4"/>
      <c r="D81" s="4"/>
      <c r="E81" s="4"/>
      <c r="F81" s="4"/>
    </row>
    <row r="82" ht="14.25" customHeight="1">
      <c r="A82" s="4"/>
      <c r="B82" s="4"/>
      <c r="C82" s="4"/>
      <c r="D82" s="4"/>
      <c r="E82" s="4"/>
      <c r="F82" s="4"/>
    </row>
    <row r="83" ht="14.25" customHeight="1">
      <c r="A83" s="4"/>
      <c r="B83" s="4"/>
      <c r="C83" s="4"/>
      <c r="D83" s="4"/>
      <c r="E83" s="4"/>
      <c r="F83" s="4"/>
    </row>
    <row r="84" ht="14.25" customHeight="1">
      <c r="A84" s="4"/>
      <c r="B84" s="4"/>
      <c r="C84" s="4"/>
      <c r="D84" s="4"/>
      <c r="E84" s="4"/>
      <c r="F84" s="4"/>
    </row>
    <row r="85" ht="14.25" customHeight="1">
      <c r="A85" s="4"/>
      <c r="B85" s="4"/>
      <c r="C85" s="4"/>
      <c r="D85" s="4"/>
      <c r="E85" s="4"/>
      <c r="F85" s="4"/>
    </row>
    <row r="86" ht="14.25" customHeight="1">
      <c r="A86" s="4"/>
      <c r="B86" s="4"/>
      <c r="C86" s="4"/>
      <c r="D86" s="4"/>
      <c r="E86" s="4"/>
      <c r="F86" s="4"/>
    </row>
    <row r="87" ht="14.25" customHeight="1">
      <c r="A87" s="4"/>
      <c r="B87" s="4"/>
      <c r="C87" s="4"/>
      <c r="D87" s="4"/>
      <c r="E87" s="4"/>
      <c r="F87" s="4"/>
    </row>
    <row r="88" ht="14.25" customHeight="1">
      <c r="A88" s="4"/>
      <c r="B88" s="4"/>
      <c r="C88" s="4"/>
      <c r="D88" s="4"/>
      <c r="E88" s="4"/>
      <c r="F88" s="4"/>
    </row>
    <row r="89" ht="14.25" customHeight="1">
      <c r="A89" s="4"/>
      <c r="B89" s="4"/>
      <c r="C89" s="4"/>
      <c r="D89" s="4"/>
      <c r="E89" s="4"/>
      <c r="F89" s="4"/>
    </row>
    <row r="90" ht="14.25" customHeight="1">
      <c r="A90" s="4"/>
      <c r="B90" s="4"/>
      <c r="C90" s="4"/>
      <c r="D90" s="4"/>
      <c r="E90" s="4"/>
      <c r="F90" s="4"/>
    </row>
    <row r="91" ht="14.25" customHeight="1">
      <c r="A91" s="4"/>
      <c r="B91" s="4"/>
      <c r="C91" s="4"/>
      <c r="D91" s="4"/>
      <c r="E91" s="4"/>
      <c r="F91" s="4"/>
    </row>
    <row r="92" ht="14.25" customHeight="1">
      <c r="A92" s="4"/>
      <c r="B92" s="4"/>
      <c r="C92" s="4"/>
      <c r="D92" s="4"/>
      <c r="E92" s="4"/>
      <c r="F92" s="4"/>
    </row>
    <row r="93" ht="14.25" customHeight="1">
      <c r="A93" s="4"/>
      <c r="B93" s="4"/>
      <c r="C93" s="4"/>
      <c r="D93" s="4"/>
      <c r="E93" s="4"/>
      <c r="F93" s="4"/>
    </row>
    <row r="94" ht="14.25" customHeight="1">
      <c r="A94" s="4"/>
      <c r="B94" s="4"/>
      <c r="C94" s="4"/>
      <c r="D94" s="4"/>
      <c r="E94" s="4"/>
      <c r="F94" s="4"/>
    </row>
    <row r="95" ht="14.25" customHeight="1">
      <c r="A95" s="4"/>
      <c r="B95" s="4"/>
      <c r="C95" s="4"/>
      <c r="D95" s="4"/>
      <c r="E95" s="4"/>
      <c r="F95" s="4"/>
    </row>
    <row r="96" ht="14.25" customHeight="1">
      <c r="A96" s="4"/>
      <c r="B96" s="4"/>
      <c r="C96" s="4"/>
      <c r="D96" s="4"/>
      <c r="E96" s="4"/>
      <c r="F96" s="4"/>
    </row>
    <row r="97" ht="14.25" customHeight="1">
      <c r="A97" s="4"/>
      <c r="B97" s="4"/>
      <c r="C97" s="4"/>
      <c r="D97" s="4"/>
      <c r="E97" s="4"/>
      <c r="F97" s="4"/>
    </row>
    <row r="98" ht="14.25" customHeight="1">
      <c r="A98" s="4"/>
      <c r="B98" s="4"/>
      <c r="C98" s="4"/>
      <c r="D98" s="4"/>
      <c r="E98" s="4"/>
      <c r="F98" s="4"/>
    </row>
    <row r="99" ht="14.25" customHeight="1">
      <c r="A99" s="4"/>
      <c r="B99" s="4"/>
      <c r="C99" s="4"/>
      <c r="D99" s="4"/>
      <c r="E99" s="4"/>
      <c r="F99" s="4"/>
    </row>
    <row r="100" ht="14.25" customHeight="1">
      <c r="A100" s="4"/>
      <c r="B100" s="4"/>
      <c r="C100" s="4"/>
      <c r="D100" s="4"/>
      <c r="E100" s="4"/>
      <c r="F100" s="4"/>
    </row>
    <row r="101" ht="14.25" customHeight="1">
      <c r="A101" s="4"/>
      <c r="B101" s="4"/>
      <c r="C101" s="4"/>
      <c r="D101" s="4"/>
      <c r="E101" s="4"/>
      <c r="F101" s="4"/>
    </row>
    <row r="102" ht="14.25" customHeight="1">
      <c r="A102" s="4"/>
      <c r="B102" s="4"/>
      <c r="C102" s="4"/>
      <c r="D102" s="4"/>
      <c r="E102" s="4"/>
      <c r="F102" s="4"/>
    </row>
    <row r="103" ht="14.25" customHeight="1">
      <c r="A103" s="4"/>
      <c r="B103" s="4"/>
      <c r="C103" s="4"/>
      <c r="D103" s="4"/>
      <c r="E103" s="4"/>
      <c r="F103" s="4"/>
    </row>
    <row r="104" ht="14.25" customHeight="1">
      <c r="A104" s="4"/>
      <c r="B104" s="4"/>
      <c r="C104" s="4"/>
      <c r="D104" s="4"/>
      <c r="E104" s="4"/>
      <c r="F104" s="4"/>
    </row>
    <row r="105" ht="14.25" customHeight="1">
      <c r="A105" s="4"/>
      <c r="B105" s="4"/>
      <c r="C105" s="4"/>
      <c r="D105" s="4"/>
      <c r="E105" s="4"/>
      <c r="F105" s="4"/>
    </row>
    <row r="106" ht="14.25" customHeight="1">
      <c r="A106" s="4"/>
      <c r="B106" s="4"/>
      <c r="C106" s="4"/>
      <c r="D106" s="4"/>
      <c r="E106" s="4"/>
      <c r="F106" s="4"/>
    </row>
    <row r="107" ht="14.25" customHeight="1">
      <c r="A107" s="4"/>
      <c r="B107" s="4"/>
      <c r="C107" s="4"/>
      <c r="D107" s="4"/>
      <c r="E107" s="4"/>
      <c r="F107" s="4"/>
    </row>
    <row r="108" ht="14.25" customHeight="1">
      <c r="A108" s="4"/>
      <c r="B108" s="4"/>
      <c r="C108" s="4"/>
      <c r="D108" s="4"/>
      <c r="E108" s="4"/>
      <c r="F108" s="4"/>
    </row>
    <row r="109" ht="14.25" customHeight="1">
      <c r="A109" s="4"/>
      <c r="B109" s="4"/>
      <c r="C109" s="4"/>
      <c r="D109" s="4"/>
      <c r="E109" s="4"/>
      <c r="F109" s="4"/>
    </row>
    <row r="110" ht="14.25" customHeight="1">
      <c r="A110" s="4"/>
      <c r="B110" s="4"/>
      <c r="C110" s="4"/>
      <c r="D110" s="4"/>
      <c r="E110" s="4"/>
      <c r="F110" s="4"/>
    </row>
    <row r="111" ht="14.25" customHeight="1">
      <c r="A111" s="4"/>
      <c r="B111" s="4"/>
      <c r="C111" s="4"/>
      <c r="D111" s="4"/>
      <c r="E111" s="4"/>
      <c r="F111" s="4"/>
    </row>
    <row r="112" ht="14.25" customHeight="1">
      <c r="A112" s="4"/>
      <c r="B112" s="4"/>
      <c r="C112" s="4"/>
      <c r="D112" s="4"/>
      <c r="E112" s="4"/>
      <c r="F112" s="4"/>
    </row>
    <row r="113" ht="14.25" customHeight="1">
      <c r="A113" s="4"/>
      <c r="B113" s="4"/>
      <c r="C113" s="4"/>
      <c r="D113" s="4"/>
      <c r="E113" s="4"/>
      <c r="F113" s="4"/>
    </row>
    <row r="114" ht="14.25" customHeight="1">
      <c r="A114" s="4"/>
      <c r="B114" s="4"/>
      <c r="C114" s="4"/>
      <c r="D114" s="4"/>
      <c r="E114" s="4"/>
      <c r="F114" s="4"/>
    </row>
    <row r="115" ht="14.25" customHeight="1">
      <c r="A115" s="4"/>
      <c r="B115" s="4"/>
      <c r="C115" s="4"/>
      <c r="D115" s="4"/>
      <c r="E115" s="4"/>
      <c r="F115" s="4"/>
    </row>
    <row r="116" ht="14.25" customHeight="1">
      <c r="A116" s="4"/>
      <c r="B116" s="4"/>
      <c r="C116" s="4"/>
      <c r="D116" s="4"/>
      <c r="E116" s="4"/>
      <c r="F116" s="4"/>
    </row>
    <row r="117" ht="14.25" customHeight="1">
      <c r="A117" s="4"/>
      <c r="B117" s="4"/>
      <c r="C117" s="4"/>
      <c r="D117" s="4"/>
      <c r="E117" s="4"/>
      <c r="F117" s="4"/>
    </row>
    <row r="118" ht="14.25" customHeight="1">
      <c r="A118" s="4"/>
      <c r="B118" s="4"/>
      <c r="C118" s="4"/>
      <c r="D118" s="4"/>
      <c r="E118" s="4"/>
      <c r="F118" s="4"/>
    </row>
    <row r="119" ht="14.25" customHeight="1">
      <c r="A119" s="4"/>
      <c r="B119" s="4"/>
      <c r="C119" s="4"/>
      <c r="D119" s="4"/>
      <c r="E119" s="4"/>
      <c r="F119" s="4"/>
    </row>
    <row r="120" ht="14.25" customHeight="1">
      <c r="A120" s="4"/>
      <c r="B120" s="4"/>
      <c r="C120" s="4"/>
      <c r="D120" s="4"/>
      <c r="E120" s="4"/>
      <c r="F120" s="4"/>
    </row>
    <row r="121" ht="14.25" customHeight="1">
      <c r="A121" s="4"/>
      <c r="B121" s="4"/>
      <c r="C121" s="4"/>
      <c r="D121" s="4"/>
      <c r="E121" s="4"/>
      <c r="F121" s="4"/>
    </row>
    <row r="122" ht="14.25" customHeight="1">
      <c r="A122" s="4"/>
      <c r="B122" s="4"/>
      <c r="C122" s="4"/>
      <c r="D122" s="4"/>
      <c r="E122" s="4"/>
      <c r="F122" s="4"/>
    </row>
    <row r="123" ht="14.25" customHeight="1">
      <c r="A123" s="4"/>
      <c r="B123" s="4"/>
      <c r="C123" s="4"/>
      <c r="D123" s="4"/>
      <c r="E123" s="4"/>
      <c r="F123" s="4"/>
    </row>
    <row r="124" ht="14.25" customHeight="1">
      <c r="A124" s="4"/>
      <c r="B124" s="4"/>
      <c r="C124" s="4"/>
      <c r="D124" s="4"/>
      <c r="E124" s="4"/>
      <c r="F124" s="4"/>
    </row>
    <row r="125" ht="14.25" customHeight="1">
      <c r="A125" s="4"/>
      <c r="B125" s="4"/>
      <c r="C125" s="4"/>
      <c r="D125" s="4"/>
      <c r="E125" s="4"/>
      <c r="F125" s="4"/>
    </row>
    <row r="126" ht="14.25" customHeight="1">
      <c r="A126" s="4"/>
      <c r="B126" s="4"/>
      <c r="C126" s="4"/>
      <c r="D126" s="4"/>
      <c r="E126" s="4"/>
      <c r="F126" s="4"/>
    </row>
    <row r="127" ht="14.25" customHeight="1">
      <c r="A127" s="4"/>
      <c r="B127" s="4"/>
      <c r="C127" s="4"/>
      <c r="D127" s="4"/>
      <c r="E127" s="4"/>
      <c r="F127" s="4"/>
    </row>
    <row r="128" ht="14.25" customHeight="1">
      <c r="A128" s="4"/>
      <c r="B128" s="4"/>
      <c r="C128" s="4"/>
      <c r="D128" s="4"/>
      <c r="E128" s="4"/>
      <c r="F128" s="4"/>
    </row>
    <row r="129" ht="14.25" customHeight="1">
      <c r="A129" s="4"/>
      <c r="B129" s="4"/>
      <c r="C129" s="4"/>
      <c r="D129" s="4"/>
      <c r="E129" s="4"/>
      <c r="F129" s="4"/>
    </row>
    <row r="130" ht="14.25" customHeight="1">
      <c r="A130" s="4"/>
      <c r="B130" s="4"/>
      <c r="C130" s="4"/>
      <c r="D130" s="4"/>
      <c r="E130" s="4"/>
      <c r="F130" s="4"/>
    </row>
    <row r="131" ht="14.25" customHeight="1">
      <c r="A131" s="4"/>
      <c r="B131" s="4"/>
      <c r="C131" s="4"/>
      <c r="D131" s="4"/>
      <c r="E131" s="4"/>
      <c r="F131" s="4"/>
    </row>
    <row r="132" ht="14.25" customHeight="1">
      <c r="A132" s="4"/>
      <c r="B132" s="4"/>
      <c r="C132" s="4"/>
      <c r="D132" s="4"/>
      <c r="E132" s="4"/>
      <c r="F132" s="4"/>
    </row>
    <row r="133" ht="14.25" customHeight="1">
      <c r="A133" s="4"/>
      <c r="B133" s="4"/>
      <c r="C133" s="4"/>
      <c r="D133" s="4"/>
      <c r="E133" s="4"/>
      <c r="F133" s="4"/>
    </row>
    <row r="134" ht="14.25" customHeight="1">
      <c r="A134" s="4"/>
      <c r="B134" s="4"/>
      <c r="C134" s="4"/>
      <c r="D134" s="4"/>
      <c r="E134" s="4"/>
      <c r="F134" s="4"/>
    </row>
    <row r="135" ht="14.25" customHeight="1">
      <c r="A135" s="4"/>
      <c r="B135" s="4"/>
      <c r="C135" s="4"/>
      <c r="D135" s="4"/>
      <c r="E135" s="4"/>
      <c r="F135" s="4"/>
    </row>
    <row r="136" ht="14.25" customHeight="1">
      <c r="A136" s="4"/>
      <c r="B136" s="4"/>
      <c r="C136" s="4"/>
      <c r="D136" s="4"/>
      <c r="E136" s="4"/>
      <c r="F136" s="4"/>
    </row>
    <row r="137" ht="14.25" customHeight="1">
      <c r="A137" s="4"/>
      <c r="B137" s="4"/>
      <c r="C137" s="4"/>
      <c r="D137" s="4"/>
      <c r="E137" s="4"/>
      <c r="F137" s="4"/>
    </row>
    <row r="138" ht="14.25" customHeight="1">
      <c r="A138" s="4"/>
      <c r="B138" s="4"/>
      <c r="C138" s="4"/>
      <c r="D138" s="4"/>
      <c r="E138" s="4"/>
      <c r="F138" s="4"/>
    </row>
    <row r="139" ht="14.25" customHeight="1">
      <c r="A139" s="4"/>
      <c r="B139" s="4"/>
      <c r="C139" s="4"/>
      <c r="D139" s="4"/>
      <c r="E139" s="4"/>
      <c r="F139" s="4"/>
    </row>
    <row r="140" ht="14.25" customHeight="1">
      <c r="A140" s="4"/>
      <c r="B140" s="4"/>
      <c r="C140" s="4"/>
      <c r="D140" s="4"/>
      <c r="E140" s="4"/>
      <c r="F140" s="4"/>
    </row>
    <row r="141" ht="14.25" customHeight="1">
      <c r="A141" s="4"/>
      <c r="B141" s="4"/>
      <c r="C141" s="4"/>
      <c r="D141" s="4"/>
      <c r="E141" s="4"/>
      <c r="F141" s="4"/>
    </row>
    <row r="142" ht="14.25" customHeight="1">
      <c r="A142" s="4"/>
      <c r="B142" s="4"/>
      <c r="C142" s="4"/>
      <c r="D142" s="4"/>
      <c r="E142" s="4"/>
      <c r="F142" s="4"/>
    </row>
    <row r="143" ht="14.25" customHeight="1">
      <c r="A143" s="4"/>
      <c r="B143" s="4"/>
      <c r="C143" s="4"/>
      <c r="D143" s="4"/>
      <c r="E143" s="4"/>
      <c r="F143" s="4"/>
    </row>
    <row r="144" ht="14.25" customHeight="1">
      <c r="A144" s="4"/>
      <c r="B144" s="4"/>
      <c r="C144" s="4"/>
      <c r="D144" s="4"/>
      <c r="E144" s="4"/>
      <c r="F144" s="4"/>
    </row>
    <row r="145" ht="14.25" customHeight="1">
      <c r="A145" s="4"/>
      <c r="B145" s="4"/>
      <c r="C145" s="4"/>
      <c r="D145" s="4"/>
      <c r="E145" s="4"/>
      <c r="F145" s="4"/>
    </row>
    <row r="146" ht="14.25" customHeight="1">
      <c r="A146" s="4"/>
      <c r="B146" s="4"/>
      <c r="C146" s="4"/>
      <c r="D146" s="4"/>
      <c r="E146" s="4"/>
      <c r="F146" s="4"/>
    </row>
    <row r="147" ht="14.25" customHeight="1">
      <c r="A147" s="4"/>
      <c r="B147" s="4"/>
      <c r="C147" s="4"/>
      <c r="D147" s="4"/>
      <c r="E147" s="4"/>
      <c r="F147" s="4"/>
    </row>
    <row r="148" ht="14.25" customHeight="1">
      <c r="A148" s="4"/>
      <c r="B148" s="4"/>
      <c r="C148" s="4"/>
      <c r="D148" s="4"/>
      <c r="E148" s="4"/>
      <c r="F148" s="4"/>
    </row>
    <row r="149" ht="14.25" customHeight="1">
      <c r="A149" s="4"/>
      <c r="B149" s="4"/>
      <c r="C149" s="4"/>
      <c r="D149" s="4"/>
      <c r="E149" s="4"/>
      <c r="F149" s="4"/>
    </row>
    <row r="150" ht="14.25" customHeight="1">
      <c r="A150" s="4"/>
      <c r="B150" s="4"/>
      <c r="C150" s="4"/>
      <c r="D150" s="4"/>
      <c r="E150" s="4"/>
      <c r="F150" s="4"/>
    </row>
    <row r="151" ht="14.25" customHeight="1">
      <c r="A151" s="4"/>
      <c r="B151" s="4"/>
      <c r="C151" s="4"/>
      <c r="D151" s="4"/>
      <c r="E151" s="4"/>
      <c r="F151" s="4"/>
    </row>
    <row r="152" ht="14.25" customHeight="1">
      <c r="A152" s="4"/>
      <c r="B152" s="4"/>
      <c r="C152" s="4"/>
      <c r="D152" s="4"/>
      <c r="E152" s="4"/>
      <c r="F152" s="4"/>
    </row>
    <row r="153" ht="14.25" customHeight="1">
      <c r="A153" s="4"/>
      <c r="B153" s="4"/>
      <c r="C153" s="4"/>
      <c r="D153" s="4"/>
      <c r="E153" s="4"/>
      <c r="F153" s="4"/>
    </row>
    <row r="154" ht="14.25" customHeight="1">
      <c r="A154" s="4"/>
      <c r="B154" s="4"/>
      <c r="C154" s="4"/>
      <c r="D154" s="4"/>
      <c r="E154" s="4"/>
      <c r="F154" s="4"/>
    </row>
    <row r="155" ht="14.25" customHeight="1">
      <c r="A155" s="4"/>
      <c r="B155" s="4"/>
      <c r="C155" s="4"/>
      <c r="D155" s="4"/>
      <c r="E155" s="4"/>
      <c r="F155" s="4"/>
    </row>
    <row r="156" ht="14.25" customHeight="1">
      <c r="A156" s="4"/>
      <c r="B156" s="4"/>
      <c r="C156" s="4"/>
      <c r="D156" s="4"/>
      <c r="E156" s="4"/>
      <c r="F156" s="4"/>
    </row>
    <row r="157" ht="14.25" customHeight="1">
      <c r="A157" s="4"/>
      <c r="B157" s="4"/>
      <c r="C157" s="4"/>
      <c r="D157" s="4"/>
      <c r="E157" s="4"/>
      <c r="F157" s="4"/>
    </row>
    <row r="158" ht="14.25" customHeight="1">
      <c r="A158" s="4"/>
      <c r="B158" s="4"/>
      <c r="C158" s="4"/>
      <c r="D158" s="4"/>
      <c r="E158" s="4"/>
      <c r="F158" s="4"/>
    </row>
    <row r="159" ht="14.25" customHeight="1">
      <c r="A159" s="4"/>
      <c r="B159" s="4"/>
      <c r="C159" s="4"/>
      <c r="D159" s="4"/>
      <c r="E159" s="4"/>
      <c r="F159" s="4"/>
    </row>
    <row r="160" ht="14.25" customHeight="1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9">
    <mergeCell ref="A70:F70"/>
    <mergeCell ref="A71:F71"/>
    <mergeCell ref="A3:C3"/>
    <mergeCell ref="F3:H3"/>
    <mergeCell ref="B5:C5"/>
    <mergeCell ref="B10:C10"/>
    <mergeCell ref="B11:C11"/>
    <mergeCell ref="B14:C14"/>
    <mergeCell ref="B15:C15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2023-03-31T12:37:39Z</dcterms:created>
  <dc:creator>Kardell Erika</dc:creator>
</cp:coreProperties>
</file>